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110-CEAGRE\110.3-DPEI\110.3.28-SLE\110.3.28.7-Restauration\APPEL D'OFFRES\AO H3 2026\DOSSIERS\Dossier final\ANNEXES CDC\"/>
    </mc:Choice>
  </mc:AlternateContent>
  <xr:revisionPtr revIDLastSave="0" documentId="13_ncr:1_{FDB86CF3-4561-4B85-A627-88ADEBA129A7}" xr6:coauthVersionLast="47" xr6:coauthVersionMax="47" xr10:uidLastSave="{00000000-0000-0000-0000-000000000000}"/>
  <bookViews>
    <workbookView xWindow="-120" yWindow="-120" windowWidth="29040" windowHeight="15840" tabRatio="945" xr2:uid="{6C909C59-57C0-4566-8E67-31A3048C25D1}"/>
  </bookViews>
  <sheets>
    <sheet name="H3 SELF SNACK 2025" sheetId="11" r:id="rId1"/>
    <sheet name="H3 SELF SNACK 2024" sheetId="1" r:id="rId2"/>
    <sheet name="H3 SELF SNACK 2023" sheetId="2" r:id="rId3"/>
    <sheet name="SOIRS ET WE 2025" sheetId="12" r:id="rId4"/>
    <sheet name="SOIRS ET WE 2024" sheetId="4" r:id="rId5"/>
    <sheet name="SOIRS ET WE 2023" sheetId="3" r:id="rId6"/>
    <sheet name="MOYENNE PLATEAU 2025" sheetId="13" r:id="rId7"/>
    <sheet name="MOYENNE PLATEAU 2024" sheetId="5" r:id="rId8"/>
    <sheet name="MOYENNE PLATEAU 2023" sheetId="6" r:id="rId9"/>
    <sheet name="SNACK H5 2025" sheetId="14" r:id="rId10"/>
    <sheet name="SNACK H5 2024" sheetId="7" r:id="rId11"/>
    <sheet name="SNACK H5 2023" sheetId="8" r:id="rId12"/>
    <sheet name="CLUB 2025" sheetId="15" r:id="rId13"/>
    <sheet name="CLUB 2024" sheetId="10" r:id="rId14"/>
    <sheet name="CLUB 2023" sheetId="9" r:id="rId15"/>
    <sheet name="CAFE 2025" sheetId="18" r:id="rId16"/>
    <sheet name="CAFE 2024" sheetId="17" r:id="rId17"/>
    <sheet name="CAFE 2023" sheetId="16" r:id="rId1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18" l="1"/>
  <c r="B11" i="18"/>
  <c r="D10" i="18"/>
  <c r="D9" i="18"/>
  <c r="D8" i="18"/>
  <c r="D7" i="18"/>
  <c r="B36" i="17"/>
  <c r="D17" i="17"/>
  <c r="D16" i="17"/>
  <c r="D15" i="17"/>
  <c r="D14" i="17"/>
  <c r="D13" i="17"/>
  <c r="D12" i="17"/>
  <c r="D11" i="17"/>
  <c r="D10" i="17"/>
  <c r="B9" i="17"/>
  <c r="D9" i="17" s="1"/>
  <c r="B8" i="17"/>
  <c r="D8" i="17" s="1"/>
  <c r="B7" i="17"/>
  <c r="D7" i="17" s="1"/>
  <c r="B6" i="17"/>
  <c r="B36" i="16"/>
  <c r="D17" i="16"/>
  <c r="D16" i="16"/>
  <c r="D15" i="16"/>
  <c r="D14" i="16"/>
  <c r="D13" i="16"/>
  <c r="D12" i="16"/>
  <c r="D11" i="16"/>
  <c r="D10" i="16"/>
  <c r="D9" i="16"/>
  <c r="B8" i="16"/>
  <c r="B18" i="16" s="1"/>
  <c r="D7" i="16"/>
  <c r="D6" i="16"/>
  <c r="I5" i="13"/>
  <c r="D8" i="16" l="1"/>
  <c r="B18" i="17"/>
  <c r="D6" i="17"/>
  <c r="H8" i="13"/>
  <c r="K72" i="14"/>
  <c r="F80" i="14" s="1"/>
  <c r="J72" i="14"/>
  <c r="E80" i="14" s="1"/>
  <c r="I72" i="14"/>
  <c r="D80" i="14" s="1"/>
  <c r="H72" i="14"/>
  <c r="B80" i="14" s="1"/>
  <c r="C80" i="14" s="1"/>
  <c r="E72" i="14"/>
  <c r="F79" i="14" s="1"/>
  <c r="D72" i="14"/>
  <c r="E79" i="14" s="1"/>
  <c r="C72" i="14"/>
  <c r="D79" i="14" s="1"/>
  <c r="B72" i="14"/>
  <c r="B79" i="14" s="1"/>
  <c r="C79" i="14" s="1"/>
  <c r="K36" i="14"/>
  <c r="F78" i="14" s="1"/>
  <c r="J36" i="14"/>
  <c r="E78" i="14" s="1"/>
  <c r="I36" i="14"/>
  <c r="D78" i="14" s="1"/>
  <c r="H36" i="14"/>
  <c r="B78" i="14" s="1"/>
  <c r="C78" i="14" s="1"/>
  <c r="E36" i="14"/>
  <c r="F77" i="14" s="1"/>
  <c r="D36" i="14"/>
  <c r="E77" i="14" s="1"/>
  <c r="C36" i="14"/>
  <c r="D77" i="14" s="1"/>
  <c r="B36" i="14"/>
  <c r="B77" i="14" s="1"/>
  <c r="B9" i="13"/>
  <c r="F9" i="13"/>
  <c r="E9" i="13"/>
  <c r="C9" i="13"/>
  <c r="D9" i="13" s="1"/>
  <c r="I8" i="13"/>
  <c r="G8" i="13"/>
  <c r="D8" i="13"/>
  <c r="I7" i="13"/>
  <c r="H7" i="13"/>
  <c r="G7" i="13"/>
  <c r="D7" i="13"/>
  <c r="I6" i="13"/>
  <c r="H6" i="13"/>
  <c r="G6" i="13"/>
  <c r="D6" i="13"/>
  <c r="H5" i="13"/>
  <c r="G5" i="13"/>
  <c r="D5" i="13"/>
  <c r="Y56" i="12"/>
  <c r="W56" i="12"/>
  <c r="U56" i="12"/>
  <c r="S56" i="12"/>
  <c r="Q56" i="12"/>
  <c r="O56" i="12"/>
  <c r="M56" i="12"/>
  <c r="K56" i="12"/>
  <c r="I56" i="12"/>
  <c r="C53" i="12"/>
  <c r="G50" i="12"/>
  <c r="E50" i="12"/>
  <c r="C50" i="12"/>
  <c r="C47" i="12"/>
  <c r="G44" i="12"/>
  <c r="G56" i="12" s="1"/>
  <c r="E44" i="12"/>
  <c r="E56" i="12" s="1"/>
  <c r="C44" i="12"/>
  <c r="C56" i="12" s="1"/>
  <c r="Z58" i="12" s="1"/>
  <c r="W39" i="12"/>
  <c r="Q39" i="12"/>
  <c r="O39" i="12"/>
  <c r="G39" i="12"/>
  <c r="Y38" i="12"/>
  <c r="X38" i="12"/>
  <c r="Y39" i="12" s="1"/>
  <c r="W38" i="12"/>
  <c r="V38" i="12"/>
  <c r="U38" i="12"/>
  <c r="T38" i="12"/>
  <c r="U39" i="12" s="1"/>
  <c r="S38" i="12"/>
  <c r="R38" i="12"/>
  <c r="S39" i="12" s="1"/>
  <c r="Q38" i="12"/>
  <c r="P38" i="12"/>
  <c r="O38" i="12"/>
  <c r="N38" i="12"/>
  <c r="M38" i="12"/>
  <c r="L38" i="12"/>
  <c r="M39" i="12" s="1"/>
  <c r="K38" i="12"/>
  <c r="J38" i="12"/>
  <c r="Z38" i="12" s="1"/>
  <c r="I38" i="12"/>
  <c r="H38" i="12"/>
  <c r="I39" i="12" s="1"/>
  <c r="G38" i="12"/>
  <c r="F38" i="12"/>
  <c r="E38" i="12"/>
  <c r="D38" i="12"/>
  <c r="E39" i="12" s="1"/>
  <c r="C38" i="12"/>
  <c r="B38" i="12"/>
  <c r="C39" i="12" s="1"/>
  <c r="Z37" i="12"/>
  <c r="Z36" i="12"/>
  <c r="Z35" i="12"/>
  <c r="Z34" i="12"/>
  <c r="Z33" i="12"/>
  <c r="Z32" i="12"/>
  <c r="Z31" i="12"/>
  <c r="Z30" i="12"/>
  <c r="Z29" i="12"/>
  <c r="Z28" i="12"/>
  <c r="Z27" i="12"/>
  <c r="Z26" i="12"/>
  <c r="Z25" i="12"/>
  <c r="Z24" i="12"/>
  <c r="Z23" i="12"/>
  <c r="Z22" i="12"/>
  <c r="Z21" i="12"/>
  <c r="Z20" i="12"/>
  <c r="Z19" i="12"/>
  <c r="Z18" i="12"/>
  <c r="Z17" i="12"/>
  <c r="Z16" i="12"/>
  <c r="Z15" i="12"/>
  <c r="Z14" i="12"/>
  <c r="Z13" i="12"/>
  <c r="Z12" i="12"/>
  <c r="Z11" i="12"/>
  <c r="Z10" i="12"/>
  <c r="Z9" i="12"/>
  <c r="Z8" i="12"/>
  <c r="Z7" i="12"/>
  <c r="C385" i="2"/>
  <c r="D385" i="2"/>
  <c r="B385" i="2"/>
  <c r="C350" i="2"/>
  <c r="D350" i="2"/>
  <c r="D436" i="2" s="1"/>
  <c r="B350" i="2"/>
  <c r="B436" i="2" s="1"/>
  <c r="B315" i="2"/>
  <c r="B435" i="2" s="1"/>
  <c r="B280" i="2"/>
  <c r="C245" i="2"/>
  <c r="D245" i="2"/>
  <c r="D433" i="2" s="1"/>
  <c r="B245" i="2"/>
  <c r="B210" i="2"/>
  <c r="B175" i="2"/>
  <c r="B140" i="2"/>
  <c r="B105" i="2"/>
  <c r="B70" i="2"/>
  <c r="B35" i="2"/>
  <c r="B427" i="2"/>
  <c r="C420" i="2"/>
  <c r="D420" i="2"/>
  <c r="B420" i="2"/>
  <c r="C315" i="2"/>
  <c r="D315" i="2"/>
  <c r="C280" i="2"/>
  <c r="D280" i="2"/>
  <c r="C210" i="2"/>
  <c r="D210" i="2"/>
  <c r="C175" i="2"/>
  <c r="D175" i="2"/>
  <c r="C140" i="2"/>
  <c r="D140" i="2"/>
  <c r="C105" i="2"/>
  <c r="D105" i="2"/>
  <c r="C70" i="2"/>
  <c r="D70" i="2"/>
  <c r="C35" i="2"/>
  <c r="D35" i="2"/>
  <c r="C434" i="2"/>
  <c r="D434" i="2"/>
  <c r="B434" i="2"/>
  <c r="C427" i="2"/>
  <c r="D427" i="2"/>
  <c r="C428" i="2"/>
  <c r="D428" i="2"/>
  <c r="C429" i="2"/>
  <c r="D429" i="2"/>
  <c r="C430" i="2"/>
  <c r="D430" i="2"/>
  <c r="C431" i="2"/>
  <c r="D431" i="2"/>
  <c r="C432" i="2"/>
  <c r="D432" i="2"/>
  <c r="C433" i="2"/>
  <c r="C435" i="2"/>
  <c r="D435" i="2"/>
  <c r="C436" i="2"/>
  <c r="C437" i="2"/>
  <c r="D437" i="2"/>
  <c r="B437" i="2"/>
  <c r="B433" i="2"/>
  <c r="B432" i="2"/>
  <c r="B431" i="2"/>
  <c r="B430" i="2"/>
  <c r="B429" i="2"/>
  <c r="B428" i="2"/>
  <c r="F231" i="8"/>
  <c r="D230" i="8"/>
  <c r="F229" i="8"/>
  <c r="F226" i="8"/>
  <c r="F225" i="8"/>
  <c r="K216" i="8"/>
  <c r="F233" i="8" s="1"/>
  <c r="J216" i="8"/>
  <c r="E233" i="8" s="1"/>
  <c r="I216" i="8"/>
  <c r="D233" i="8" s="1"/>
  <c r="H216" i="8"/>
  <c r="B233" i="8" s="1"/>
  <c r="C233" i="8" s="1"/>
  <c r="E216" i="8"/>
  <c r="F232" i="8" s="1"/>
  <c r="D216" i="8"/>
  <c r="E232" i="8" s="1"/>
  <c r="C216" i="8"/>
  <c r="D232" i="8" s="1"/>
  <c r="G232" i="8" s="1"/>
  <c r="B216" i="8"/>
  <c r="B232" i="8" s="1"/>
  <c r="C232" i="8" s="1"/>
  <c r="K180" i="8"/>
  <c r="J180" i="8"/>
  <c r="E231" i="8" s="1"/>
  <c r="I180" i="8"/>
  <c r="D231" i="8" s="1"/>
  <c r="G231" i="8" s="1"/>
  <c r="H180" i="8"/>
  <c r="B231" i="8" s="1"/>
  <c r="C231" i="8" s="1"/>
  <c r="E180" i="8"/>
  <c r="F230" i="8" s="1"/>
  <c r="D180" i="8"/>
  <c r="E230" i="8" s="1"/>
  <c r="C180" i="8"/>
  <c r="B180" i="8"/>
  <c r="B230" i="8" s="1"/>
  <c r="C230" i="8" s="1"/>
  <c r="K144" i="8"/>
  <c r="J144" i="8"/>
  <c r="E229" i="8" s="1"/>
  <c r="I144" i="8"/>
  <c r="D229" i="8" s="1"/>
  <c r="H144" i="8"/>
  <c r="B229" i="8" s="1"/>
  <c r="C229" i="8" s="1"/>
  <c r="E144" i="8"/>
  <c r="F228" i="8" s="1"/>
  <c r="D144" i="8"/>
  <c r="E228" i="8" s="1"/>
  <c r="C144" i="8"/>
  <c r="D228" i="8" s="1"/>
  <c r="G228" i="8" s="1"/>
  <c r="B144" i="8"/>
  <c r="B228" i="8" s="1"/>
  <c r="C228" i="8" s="1"/>
  <c r="K108" i="8"/>
  <c r="F227" i="8" s="1"/>
  <c r="J108" i="8"/>
  <c r="E227" i="8" s="1"/>
  <c r="I108" i="8"/>
  <c r="D227" i="8" s="1"/>
  <c r="G227" i="8" s="1"/>
  <c r="H108" i="8"/>
  <c r="B227" i="8" s="1"/>
  <c r="C227" i="8" s="1"/>
  <c r="E108" i="8"/>
  <c r="D108" i="8"/>
  <c r="E226" i="8" s="1"/>
  <c r="C108" i="8"/>
  <c r="D226" i="8" s="1"/>
  <c r="G226" i="8" s="1"/>
  <c r="B108" i="8"/>
  <c r="B226" i="8" s="1"/>
  <c r="C226" i="8" s="1"/>
  <c r="K72" i="8"/>
  <c r="J72" i="8"/>
  <c r="E225" i="8" s="1"/>
  <c r="I72" i="8"/>
  <c r="D225" i="8" s="1"/>
  <c r="G225" i="8" s="1"/>
  <c r="H72" i="8"/>
  <c r="B225" i="8" s="1"/>
  <c r="C225" i="8" s="1"/>
  <c r="E72" i="8"/>
  <c r="F224" i="8" s="1"/>
  <c r="D72" i="8"/>
  <c r="E224" i="8" s="1"/>
  <c r="C72" i="8"/>
  <c r="D224" i="8" s="1"/>
  <c r="G224" i="8" s="1"/>
  <c r="B72" i="8"/>
  <c r="B224" i="8" s="1"/>
  <c r="C224" i="8" s="1"/>
  <c r="K36" i="8"/>
  <c r="F223" i="8" s="1"/>
  <c r="J36" i="8"/>
  <c r="E223" i="8" s="1"/>
  <c r="I36" i="8"/>
  <c r="D223" i="8" s="1"/>
  <c r="G223" i="8" s="1"/>
  <c r="H36" i="8"/>
  <c r="B223" i="8" s="1"/>
  <c r="C223" i="8" s="1"/>
  <c r="E36" i="8"/>
  <c r="F222" i="8" s="1"/>
  <c r="D36" i="8"/>
  <c r="E222" i="8" s="1"/>
  <c r="C36" i="8"/>
  <c r="D222" i="8" s="1"/>
  <c r="B36" i="8"/>
  <c r="B222" i="8" s="1"/>
  <c r="D233" i="7"/>
  <c r="G233" i="7" s="1"/>
  <c r="B232" i="7"/>
  <c r="C232" i="7" s="1"/>
  <c r="F230" i="7"/>
  <c r="D225" i="7"/>
  <c r="G225" i="7" s="1"/>
  <c r="K216" i="7"/>
  <c r="F233" i="7" s="1"/>
  <c r="J216" i="7"/>
  <c r="E233" i="7" s="1"/>
  <c r="I216" i="7"/>
  <c r="H216" i="7"/>
  <c r="B233" i="7" s="1"/>
  <c r="C233" i="7" s="1"/>
  <c r="E216" i="7"/>
  <c r="F232" i="7" s="1"/>
  <c r="D216" i="7"/>
  <c r="E232" i="7" s="1"/>
  <c r="C216" i="7"/>
  <c r="D232" i="7" s="1"/>
  <c r="B216" i="7"/>
  <c r="K180" i="7"/>
  <c r="F231" i="7" s="1"/>
  <c r="J180" i="7"/>
  <c r="E231" i="7" s="1"/>
  <c r="I180" i="7"/>
  <c r="D231" i="7" s="1"/>
  <c r="H180" i="7"/>
  <c r="B231" i="7" s="1"/>
  <c r="C231" i="7" s="1"/>
  <c r="E180" i="7"/>
  <c r="D180" i="7"/>
  <c r="E230" i="7" s="1"/>
  <c r="C180" i="7"/>
  <c r="D230" i="7" s="1"/>
  <c r="B180" i="7"/>
  <c r="B230" i="7" s="1"/>
  <c r="C230" i="7" s="1"/>
  <c r="K144" i="7"/>
  <c r="F229" i="7" s="1"/>
  <c r="J144" i="7"/>
  <c r="E229" i="7" s="1"/>
  <c r="I144" i="7"/>
  <c r="D229" i="7" s="1"/>
  <c r="H144" i="7"/>
  <c r="B229" i="7" s="1"/>
  <c r="C229" i="7" s="1"/>
  <c r="E144" i="7"/>
  <c r="F228" i="7" s="1"/>
  <c r="D144" i="7"/>
  <c r="E228" i="7" s="1"/>
  <c r="C144" i="7"/>
  <c r="D228" i="7" s="1"/>
  <c r="B144" i="7"/>
  <c r="B228" i="7" s="1"/>
  <c r="C228" i="7" s="1"/>
  <c r="K108" i="7"/>
  <c r="F227" i="7" s="1"/>
  <c r="J108" i="7"/>
  <c r="E227" i="7" s="1"/>
  <c r="I108" i="7"/>
  <c r="D227" i="7" s="1"/>
  <c r="H108" i="7"/>
  <c r="B227" i="7" s="1"/>
  <c r="C227" i="7" s="1"/>
  <c r="E108" i="7"/>
  <c r="F226" i="7" s="1"/>
  <c r="D108" i="7"/>
  <c r="E226" i="7" s="1"/>
  <c r="C108" i="7"/>
  <c r="D226" i="7" s="1"/>
  <c r="B108" i="7"/>
  <c r="B226" i="7" s="1"/>
  <c r="C226" i="7" s="1"/>
  <c r="K72" i="7"/>
  <c r="F225" i="7" s="1"/>
  <c r="J72" i="7"/>
  <c r="E225" i="7" s="1"/>
  <c r="I72" i="7"/>
  <c r="H72" i="7"/>
  <c r="B225" i="7" s="1"/>
  <c r="C225" i="7" s="1"/>
  <c r="E72" i="7"/>
  <c r="F224" i="7" s="1"/>
  <c r="D72" i="7"/>
  <c r="E224" i="7" s="1"/>
  <c r="C72" i="7"/>
  <c r="D224" i="7" s="1"/>
  <c r="B72" i="7"/>
  <c r="B224" i="7" s="1"/>
  <c r="C224" i="7" s="1"/>
  <c r="K36" i="7"/>
  <c r="F223" i="7" s="1"/>
  <c r="J36" i="7"/>
  <c r="E223" i="7" s="1"/>
  <c r="I36" i="7"/>
  <c r="D223" i="7" s="1"/>
  <c r="H36" i="7"/>
  <c r="B223" i="7" s="1"/>
  <c r="C223" i="7" s="1"/>
  <c r="E36" i="7"/>
  <c r="F222" i="7" s="1"/>
  <c r="D36" i="7"/>
  <c r="E222" i="7" s="1"/>
  <c r="C36" i="7"/>
  <c r="D222" i="7" s="1"/>
  <c r="B36" i="7"/>
  <c r="B222" i="7" s="1"/>
  <c r="I15" i="5"/>
  <c r="J15" i="5" s="1"/>
  <c r="H15" i="5"/>
  <c r="G15" i="5"/>
  <c r="D15" i="5"/>
  <c r="H6" i="6"/>
  <c r="J6" i="6" s="1"/>
  <c r="I6" i="6"/>
  <c r="H7" i="6"/>
  <c r="J7" i="6" s="1"/>
  <c r="I7" i="6"/>
  <c r="H8" i="6"/>
  <c r="I8" i="6"/>
  <c r="J8" i="6" s="1"/>
  <c r="H9" i="6"/>
  <c r="I9" i="6"/>
  <c r="J9" i="6" s="1"/>
  <c r="H10" i="6"/>
  <c r="J10" i="6" s="1"/>
  <c r="I10" i="6"/>
  <c r="H11" i="6"/>
  <c r="J11" i="6" s="1"/>
  <c r="I11" i="6"/>
  <c r="H12" i="6"/>
  <c r="I12" i="6"/>
  <c r="J12" i="6" s="1"/>
  <c r="H13" i="6"/>
  <c r="I13" i="6"/>
  <c r="J13" i="6" s="1"/>
  <c r="H14" i="6"/>
  <c r="I14" i="6"/>
  <c r="H15" i="6"/>
  <c r="I15" i="6"/>
  <c r="J15" i="6" s="1"/>
  <c r="H16" i="6"/>
  <c r="I16" i="6"/>
  <c r="J16" i="6" s="1"/>
  <c r="I5" i="6"/>
  <c r="J5" i="6" s="1"/>
  <c r="H5" i="6"/>
  <c r="H17" i="6" s="1"/>
  <c r="F17" i="6"/>
  <c r="G8" i="6"/>
  <c r="G9" i="6"/>
  <c r="G10" i="6"/>
  <c r="G12" i="6"/>
  <c r="G13" i="6"/>
  <c r="G14" i="6"/>
  <c r="G16" i="6"/>
  <c r="E17" i="6"/>
  <c r="C17" i="6"/>
  <c r="B17" i="6"/>
  <c r="D16" i="6"/>
  <c r="G15" i="6"/>
  <c r="D15" i="6"/>
  <c r="J14" i="6"/>
  <c r="D14" i="6"/>
  <c r="D13" i="6"/>
  <c r="D12" i="6"/>
  <c r="G11" i="6"/>
  <c r="D11" i="6"/>
  <c r="D10" i="6"/>
  <c r="D9" i="6"/>
  <c r="D8" i="6"/>
  <c r="G7" i="6"/>
  <c r="D7" i="6"/>
  <c r="D6" i="6"/>
  <c r="G5" i="6"/>
  <c r="D5" i="6"/>
  <c r="H6" i="5"/>
  <c r="I6" i="5"/>
  <c r="H7" i="5"/>
  <c r="I7" i="5"/>
  <c r="H8" i="5"/>
  <c r="J8" i="5" s="1"/>
  <c r="I8" i="5"/>
  <c r="H9" i="5"/>
  <c r="I9" i="5"/>
  <c r="H10" i="5"/>
  <c r="I10" i="5"/>
  <c r="H11" i="5"/>
  <c r="I11" i="5"/>
  <c r="J11" i="5" s="1"/>
  <c r="H12" i="5"/>
  <c r="J12" i="5" s="1"/>
  <c r="I12" i="5"/>
  <c r="H13" i="5"/>
  <c r="I13" i="5"/>
  <c r="H14" i="5"/>
  <c r="I14" i="5"/>
  <c r="H16" i="5"/>
  <c r="J16" i="5" s="1"/>
  <c r="I16" i="5"/>
  <c r="I5" i="5"/>
  <c r="H5" i="5"/>
  <c r="F17" i="5"/>
  <c r="G11" i="5"/>
  <c r="G7" i="5"/>
  <c r="C17" i="5"/>
  <c r="B17" i="5"/>
  <c r="G16" i="5"/>
  <c r="D16" i="5"/>
  <c r="J14" i="5"/>
  <c r="G14" i="5"/>
  <c r="D14" i="5"/>
  <c r="D13" i="5"/>
  <c r="G12" i="5"/>
  <c r="D12" i="5"/>
  <c r="D11" i="5"/>
  <c r="J10" i="5"/>
  <c r="G10" i="5"/>
  <c r="D10" i="5"/>
  <c r="G9" i="5"/>
  <c r="D9" i="5"/>
  <c r="G8" i="5"/>
  <c r="D8" i="5"/>
  <c r="D7" i="5"/>
  <c r="J6" i="5"/>
  <c r="G6" i="5"/>
  <c r="D6" i="5"/>
  <c r="D5" i="5"/>
  <c r="Y53" i="4"/>
  <c r="W53" i="4"/>
  <c r="U53" i="4"/>
  <c r="Q53" i="4"/>
  <c r="O53" i="4"/>
  <c r="K53" i="4"/>
  <c r="I53" i="4"/>
  <c r="C53" i="4"/>
  <c r="Y50" i="4"/>
  <c r="W50" i="4"/>
  <c r="U50" i="4"/>
  <c r="S50" i="4"/>
  <c r="Q50" i="4"/>
  <c r="O50" i="4"/>
  <c r="M50" i="4"/>
  <c r="K50" i="4"/>
  <c r="I50" i="4"/>
  <c r="G50" i="4"/>
  <c r="E50" i="4"/>
  <c r="C50" i="4"/>
  <c r="Y47" i="4"/>
  <c r="W47" i="4"/>
  <c r="U47" i="4"/>
  <c r="Q47" i="4"/>
  <c r="O47" i="4"/>
  <c r="K47" i="4"/>
  <c r="I47" i="4"/>
  <c r="C47" i="4"/>
  <c r="Y44" i="4"/>
  <c r="Y56" i="4" s="1"/>
  <c r="W44" i="4"/>
  <c r="W56" i="4" s="1"/>
  <c r="U44" i="4"/>
  <c r="U56" i="4" s="1"/>
  <c r="S44" i="4"/>
  <c r="S56" i="4" s="1"/>
  <c r="Q44" i="4"/>
  <c r="Q56" i="4" s="1"/>
  <c r="O44" i="4"/>
  <c r="O56" i="4" s="1"/>
  <c r="M44" i="4"/>
  <c r="M56" i="4" s="1"/>
  <c r="K44" i="4"/>
  <c r="K56" i="4" s="1"/>
  <c r="I44" i="4"/>
  <c r="I56" i="4" s="1"/>
  <c r="G44" i="4"/>
  <c r="G56" i="4" s="1"/>
  <c r="E44" i="4"/>
  <c r="E56" i="4" s="1"/>
  <c r="C44" i="4"/>
  <c r="C56" i="4" s="1"/>
  <c r="Z58" i="4" s="1"/>
  <c r="Y39" i="4"/>
  <c r="I39" i="4"/>
  <c r="Y38" i="4"/>
  <c r="X38" i="4"/>
  <c r="W38" i="4"/>
  <c r="V38" i="4"/>
  <c r="W39" i="4" s="1"/>
  <c r="U38" i="4"/>
  <c r="T38" i="4"/>
  <c r="U39" i="4" s="1"/>
  <c r="S38" i="4"/>
  <c r="R38" i="4"/>
  <c r="S39" i="4" s="1"/>
  <c r="Q38" i="4"/>
  <c r="P38" i="4"/>
  <c r="Q39" i="4" s="1"/>
  <c r="O38" i="4"/>
  <c r="N38" i="4"/>
  <c r="O39" i="4" s="1"/>
  <c r="M38" i="4"/>
  <c r="L38" i="4"/>
  <c r="M39" i="4" s="1"/>
  <c r="K38" i="4"/>
  <c r="J38" i="4"/>
  <c r="K39" i="4" s="1"/>
  <c r="I38" i="4"/>
  <c r="H38" i="4"/>
  <c r="G38" i="4"/>
  <c r="F38" i="4"/>
  <c r="G39" i="4" s="1"/>
  <c r="E38" i="4"/>
  <c r="D38" i="4"/>
  <c r="E39" i="4" s="1"/>
  <c r="C38" i="4"/>
  <c r="C39" i="4" s="1"/>
  <c r="B38" i="4"/>
  <c r="Z38" i="4" s="1"/>
  <c r="Z37" i="4"/>
  <c r="Z36" i="4"/>
  <c r="Z35" i="4"/>
  <c r="Z34" i="4"/>
  <c r="Z33" i="4"/>
  <c r="Z32" i="4"/>
  <c r="Z31" i="4"/>
  <c r="Z30" i="4"/>
  <c r="Z29" i="4"/>
  <c r="Z28" i="4"/>
  <c r="Z27" i="4"/>
  <c r="Z26" i="4"/>
  <c r="Z25" i="4"/>
  <c r="Z24" i="4"/>
  <c r="Z23" i="4"/>
  <c r="Z22" i="4"/>
  <c r="Z21" i="4"/>
  <c r="Z20" i="4"/>
  <c r="Z19" i="4"/>
  <c r="Z18" i="4"/>
  <c r="Z17" i="4"/>
  <c r="Z16" i="4"/>
  <c r="Z15" i="4"/>
  <c r="Z14" i="4"/>
  <c r="Z13" i="4"/>
  <c r="Z12" i="4"/>
  <c r="Z11" i="4"/>
  <c r="Z10" i="4"/>
  <c r="Z9" i="4"/>
  <c r="Z8" i="4"/>
  <c r="Z7" i="4"/>
  <c r="Y53" i="3"/>
  <c r="W53" i="3"/>
  <c r="U53" i="3"/>
  <c r="Q53" i="3"/>
  <c r="O53" i="3"/>
  <c r="K53" i="3"/>
  <c r="I53" i="3"/>
  <c r="C53" i="3"/>
  <c r="Y50" i="3"/>
  <c r="W50" i="3"/>
  <c r="U50" i="3"/>
  <c r="S50" i="3"/>
  <c r="Q50" i="3"/>
  <c r="O50" i="3"/>
  <c r="M50" i="3"/>
  <c r="K50" i="3"/>
  <c r="I50" i="3"/>
  <c r="G50" i="3"/>
  <c r="E50" i="3"/>
  <c r="C50" i="3"/>
  <c r="Y47" i="3"/>
  <c r="W47" i="3"/>
  <c r="U47" i="3"/>
  <c r="Q47" i="3"/>
  <c r="O47" i="3"/>
  <c r="K47" i="3"/>
  <c r="I47" i="3"/>
  <c r="C47" i="3"/>
  <c r="Y44" i="3"/>
  <c r="Y56" i="3" s="1"/>
  <c r="W44" i="3"/>
  <c r="W56" i="3" s="1"/>
  <c r="U44" i="3"/>
  <c r="U56" i="3" s="1"/>
  <c r="S44" i="3"/>
  <c r="S56" i="3" s="1"/>
  <c r="Q44" i="3"/>
  <c r="Q56" i="3" s="1"/>
  <c r="O44" i="3"/>
  <c r="O56" i="3" s="1"/>
  <c r="M44" i="3"/>
  <c r="M56" i="3" s="1"/>
  <c r="K44" i="3"/>
  <c r="K56" i="3" s="1"/>
  <c r="I44" i="3"/>
  <c r="I56" i="3" s="1"/>
  <c r="G44" i="3"/>
  <c r="G56" i="3" s="1"/>
  <c r="E44" i="3"/>
  <c r="E56" i="3" s="1"/>
  <c r="C44" i="3"/>
  <c r="C56" i="3" s="1"/>
  <c r="K39" i="3"/>
  <c r="Y38" i="3"/>
  <c r="X38" i="3"/>
  <c r="Y39" i="3" s="1"/>
  <c r="W38" i="3"/>
  <c r="W39" i="3" s="1"/>
  <c r="V38" i="3"/>
  <c r="U38" i="3"/>
  <c r="T38" i="3"/>
  <c r="U39" i="3" s="1"/>
  <c r="S38" i="3"/>
  <c r="R38" i="3"/>
  <c r="S39" i="3" s="1"/>
  <c r="Q38" i="3"/>
  <c r="P38" i="3"/>
  <c r="Q39" i="3" s="1"/>
  <c r="O38" i="3"/>
  <c r="N38" i="3"/>
  <c r="O39" i="3" s="1"/>
  <c r="M38" i="3"/>
  <c r="M39" i="3" s="1"/>
  <c r="L38" i="3"/>
  <c r="K38" i="3"/>
  <c r="J38" i="3"/>
  <c r="I38" i="3"/>
  <c r="H38" i="3"/>
  <c r="I39" i="3" s="1"/>
  <c r="G38" i="3"/>
  <c r="G39" i="3" s="1"/>
  <c r="F38" i="3"/>
  <c r="E38" i="3"/>
  <c r="D38" i="3"/>
  <c r="E39" i="3" s="1"/>
  <c r="C38" i="3"/>
  <c r="C39" i="3" s="1"/>
  <c r="B38" i="3"/>
  <c r="Z38" i="3" s="1"/>
  <c r="Z37" i="3"/>
  <c r="Z36" i="3"/>
  <c r="Z35" i="3"/>
  <c r="Z34" i="3"/>
  <c r="Z33" i="3"/>
  <c r="Z32" i="3"/>
  <c r="Z31" i="3"/>
  <c r="Z30" i="3"/>
  <c r="Z29" i="3"/>
  <c r="Z28" i="3"/>
  <c r="Z27" i="3"/>
  <c r="Z26" i="3"/>
  <c r="Z25" i="3"/>
  <c r="Z24" i="3"/>
  <c r="Z23" i="3"/>
  <c r="Z22" i="3"/>
  <c r="Z21" i="3"/>
  <c r="Z20" i="3"/>
  <c r="Z19" i="3"/>
  <c r="Z18" i="3"/>
  <c r="Z17" i="3"/>
  <c r="Z16" i="3"/>
  <c r="Z15" i="3"/>
  <c r="Z14" i="3"/>
  <c r="Z13" i="3"/>
  <c r="Z12" i="3"/>
  <c r="Z11" i="3"/>
  <c r="Z10" i="3"/>
  <c r="Z9" i="3"/>
  <c r="Z8" i="3"/>
  <c r="Z7" i="3"/>
  <c r="F234" i="8" l="1"/>
  <c r="G224" i="7"/>
  <c r="G226" i="7"/>
  <c r="G228" i="7"/>
  <c r="G230" i="7"/>
  <c r="G232" i="7"/>
  <c r="G79" i="14"/>
  <c r="E81" i="14"/>
  <c r="F81" i="14"/>
  <c r="G78" i="14"/>
  <c r="G80" i="14"/>
  <c r="C77" i="14"/>
  <c r="B81" i="14"/>
  <c r="D81" i="14"/>
  <c r="G77" i="14"/>
  <c r="I9" i="13"/>
  <c r="J8" i="13"/>
  <c r="H9" i="13"/>
  <c r="J5" i="13"/>
  <c r="G9" i="13"/>
  <c r="J6" i="13"/>
  <c r="J7" i="13"/>
  <c r="K39" i="12"/>
  <c r="B424" i="2"/>
  <c r="D70" i="11"/>
  <c r="D149" i="11" s="1"/>
  <c r="D35" i="11"/>
  <c r="D148" i="11" s="1"/>
  <c r="D105" i="11"/>
  <c r="D150" i="11" s="1"/>
  <c r="D140" i="11"/>
  <c r="D151" i="11" s="1"/>
  <c r="B35" i="11"/>
  <c r="B148" i="11" s="1"/>
  <c r="B105" i="11"/>
  <c r="B150" i="11" s="1"/>
  <c r="B70" i="11"/>
  <c r="B149" i="11" s="1"/>
  <c r="B140" i="11"/>
  <c r="B151" i="11" s="1"/>
  <c r="G230" i="8"/>
  <c r="C222" i="8"/>
  <c r="B234" i="8"/>
  <c r="D234" i="8"/>
  <c r="E234" i="8"/>
  <c r="G233" i="8"/>
  <c r="G229" i="8"/>
  <c r="G222" i="8"/>
  <c r="D234" i="7"/>
  <c r="G222" i="7"/>
  <c r="E234" i="7"/>
  <c r="G223" i="7"/>
  <c r="G227" i="7"/>
  <c r="G231" i="7"/>
  <c r="G229" i="7"/>
  <c r="C222" i="7"/>
  <c r="B234" i="7"/>
  <c r="F234" i="7"/>
  <c r="I17" i="5"/>
  <c r="D17" i="6"/>
  <c r="I17" i="6"/>
  <c r="J17" i="6" s="1"/>
  <c r="G6" i="6"/>
  <c r="G17" i="6"/>
  <c r="J13" i="5"/>
  <c r="J9" i="5"/>
  <c r="J7" i="5"/>
  <c r="G13" i="5"/>
  <c r="D17" i="5"/>
  <c r="Z58" i="3"/>
  <c r="D438" i="2"/>
  <c r="D439" i="2" s="1"/>
  <c r="D175" i="1"/>
  <c r="D431" i="1" s="1"/>
  <c r="B175" i="1"/>
  <c r="D105" i="1"/>
  <c r="D429" i="1" s="1"/>
  <c r="D385" i="1"/>
  <c r="D437" i="1" s="1"/>
  <c r="D35" i="1"/>
  <c r="D427" i="1" s="1"/>
  <c r="D70" i="1"/>
  <c r="D428" i="1" s="1"/>
  <c r="B280" i="1"/>
  <c r="B434" i="1" s="1"/>
  <c r="B70" i="1"/>
  <c r="B428" i="1" s="1"/>
  <c r="B35" i="1"/>
  <c r="B427" i="1" s="1"/>
  <c r="D140" i="1"/>
  <c r="D430" i="1" s="1"/>
  <c r="B105" i="1"/>
  <c r="B429" i="1" s="1"/>
  <c r="B140" i="1"/>
  <c r="B430" i="1" s="1"/>
  <c r="B210" i="1"/>
  <c r="B432" i="1" s="1"/>
  <c r="B385" i="1"/>
  <c r="B437" i="1" s="1"/>
  <c r="D350" i="1"/>
  <c r="D436" i="1" s="1"/>
  <c r="D210" i="1"/>
  <c r="D432" i="1" s="1"/>
  <c r="D245" i="1"/>
  <c r="D433" i="1" s="1"/>
  <c r="D280" i="1"/>
  <c r="D434" i="1" s="1"/>
  <c r="B350" i="1"/>
  <c r="B436" i="1" s="1"/>
  <c r="D315" i="1"/>
  <c r="D435" i="1" s="1"/>
  <c r="B245" i="1"/>
  <c r="B433" i="1" s="1"/>
  <c r="B315" i="1"/>
  <c r="B435" i="1" s="1"/>
  <c r="D420" i="1"/>
  <c r="D438" i="1" s="1"/>
  <c r="B420" i="1"/>
  <c r="B438" i="1" s="1"/>
  <c r="J9" i="13" l="1"/>
  <c r="B438" i="2"/>
  <c r="B439" i="2" s="1"/>
  <c r="C175" i="1"/>
  <c r="C431" i="1" s="1"/>
  <c r="B431" i="1"/>
  <c r="B439" i="1" s="1"/>
  <c r="D439" i="1"/>
  <c r="D152" i="11"/>
  <c r="B152" i="11"/>
  <c r="D143" i="11"/>
  <c r="B143" i="11"/>
  <c r="C70" i="11"/>
  <c r="C149" i="11" s="1"/>
  <c r="C105" i="11"/>
  <c r="C150" i="11" s="1"/>
  <c r="C35" i="11"/>
  <c r="C148" i="11" s="1"/>
  <c r="C140" i="11"/>
  <c r="C151" i="11" s="1"/>
  <c r="C105" i="1"/>
  <c r="C429" i="1" s="1"/>
  <c r="D424" i="2"/>
  <c r="C438" i="2"/>
  <c r="C439" i="2" s="1"/>
  <c r="C70" i="1"/>
  <c r="C428" i="1" s="1"/>
  <c r="C385" i="1"/>
  <c r="C437" i="1" s="1"/>
  <c r="C140" i="1"/>
  <c r="C430" i="1" s="1"/>
  <c r="C420" i="1"/>
  <c r="C438" i="1" s="1"/>
  <c r="C210" i="1"/>
  <c r="C432" i="1" s="1"/>
  <c r="C35" i="1"/>
  <c r="C427" i="1" s="1"/>
  <c r="C245" i="1"/>
  <c r="C433" i="1" s="1"/>
  <c r="B424" i="1"/>
  <c r="C280" i="1"/>
  <c r="C434" i="1" s="1"/>
  <c r="C350" i="1"/>
  <c r="C436" i="1" s="1"/>
  <c r="D424" i="1"/>
  <c r="C315" i="1"/>
  <c r="C435" i="1" s="1"/>
  <c r="C439" i="1" l="1"/>
  <c r="C152" i="11"/>
  <c r="C143" i="11"/>
  <c r="C424" i="2"/>
  <c r="C424" i="1"/>
  <c r="H17" i="5" l="1"/>
  <c r="J17" i="5" s="1"/>
  <c r="J5" i="5"/>
  <c r="E17" i="5"/>
  <c r="G17" i="5" s="1"/>
  <c r="G5" i="5"/>
</calcChain>
</file>

<file path=xl/sharedStrings.xml><?xml version="1.0" encoding="utf-8"?>
<sst xmlns="http://schemas.openxmlformats.org/spreadsheetml/2006/main" count="1157" uniqueCount="180">
  <si>
    <t>H3 midi</t>
  </si>
  <si>
    <t>H3 self midi</t>
  </si>
  <si>
    <t>H5</t>
  </si>
  <si>
    <t>JANVIER</t>
  </si>
  <si>
    <t>TOTAL</t>
  </si>
  <si>
    <t>FEVRIER</t>
  </si>
  <si>
    <t>MARS</t>
  </si>
  <si>
    <t>AVRIL</t>
  </si>
  <si>
    <t>MAI</t>
  </si>
  <si>
    <t>JUIN</t>
  </si>
  <si>
    <t>JUILLET</t>
  </si>
  <si>
    <t>AOUT</t>
  </si>
  <si>
    <t>SEPTEMBRE</t>
  </si>
  <si>
    <t>OCTOBRE</t>
  </si>
  <si>
    <t>NOVEMBRE</t>
  </si>
  <si>
    <t>DECEMBRE</t>
  </si>
  <si>
    <t>TOTAL GENERAL</t>
  </si>
  <si>
    <t>TABLEAU RECAPITULATIF SOIR ET WEEK END  ANNEE 2023</t>
  </si>
  <si>
    <t>RESTAURANT H 3</t>
  </si>
  <si>
    <t>JOUR FERIE ET OU CEA FERME</t>
  </si>
  <si>
    <t>WEEK-END</t>
  </si>
  <si>
    <t xml:space="preserve">SEPTEMBRE </t>
  </si>
  <si>
    <t>MIDI</t>
  </si>
  <si>
    <t>SOIR</t>
  </si>
  <si>
    <t>PV</t>
  </si>
  <si>
    <t>OK</t>
  </si>
  <si>
    <t xml:space="preserve">TOTAL SOIR </t>
  </si>
  <si>
    <t>sans WE et sans JF</t>
  </si>
  <si>
    <t>TOTAL SOIR</t>
  </si>
  <si>
    <t>J.F. et cea fermé</t>
  </si>
  <si>
    <t xml:space="preserve">TOTAL MIDI </t>
  </si>
  <si>
    <t>sans  J.F.</t>
  </si>
  <si>
    <t>TABLEAU RECAPITULATIF SOIR ET WEEK END  ANNEE 2024</t>
  </si>
  <si>
    <t>TABLEAU MOYENNE PLATEAU ANNEE 2024</t>
  </si>
  <si>
    <t>ACCES</t>
  </si>
  <si>
    <t>DENREES</t>
  </si>
  <si>
    <t>MOYENNE PLATEAU</t>
  </si>
  <si>
    <t>RESTAURANT 3 SELF + SNACK</t>
  </si>
  <si>
    <t>SELF</t>
  </si>
  <si>
    <t>TABLEAU MOYENNE PLATEAU ANNEE 2023</t>
  </si>
  <si>
    <t>VACANCES</t>
  </si>
  <si>
    <t>SCOLAIRE</t>
  </si>
  <si>
    <t>BOISSONS</t>
  </si>
  <si>
    <t>CAFES</t>
  </si>
  <si>
    <t xml:space="preserve">                                                          </t>
  </si>
  <si>
    <t>MOY/JOUR</t>
  </si>
  <si>
    <t>BOISSON</t>
  </si>
  <si>
    <t>CAFE</t>
  </si>
  <si>
    <t>MOY/PLAT</t>
  </si>
  <si>
    <t>CEA GRENOBLE</t>
  </si>
  <si>
    <t>Etat Des  Plats Consommés</t>
  </si>
  <si>
    <t>Du 01/01/2023 00:00 Au 31/12/2023 23:59</t>
  </si>
  <si>
    <t>Restaurant : SALLE INVITES H3</t>
  </si>
  <si>
    <t>Libellé du plat</t>
  </si>
  <si>
    <t xml:space="preserve">Prix unitaire </t>
  </si>
  <si>
    <t>Nombre de plats</t>
  </si>
  <si>
    <t>FRUITS FRAIS</t>
  </si>
  <si>
    <t>bicuits maison</t>
  </si>
  <si>
    <t>VIENNOISERIES</t>
  </si>
  <si>
    <t>THE/INFUSION</t>
  </si>
  <si>
    <t>GOBELETS CAFE/50</t>
  </si>
  <si>
    <t>CARTON SUCRE</t>
  </si>
  <si>
    <t>CAFE MOULU 1KG</t>
  </si>
  <si>
    <t>CAFE EN GRAINS 1KG</t>
  </si>
  <si>
    <t>BISCUIT BIO INDIVIDUEL</t>
  </si>
  <si>
    <t>BISCUIT  INDIVIDUEL</t>
  </si>
  <si>
    <t>Total prestation :</t>
  </si>
  <si>
    <t>APPRO TVA REDUITE</t>
  </si>
  <si>
    <t>VIN AU VERRE</t>
  </si>
  <si>
    <t>RGE MARGAUX 2009</t>
  </si>
  <si>
    <t>RGE MERCUREY 1er CRU</t>
  </si>
  <si>
    <t>RGE MERCUREY 1er CRU 2016</t>
  </si>
  <si>
    <t>RGE POMMARD 2016</t>
  </si>
  <si>
    <t>RGE SAINT JOSEPH</t>
  </si>
  <si>
    <t>RGE SAINT JOSEPH 2018</t>
  </si>
  <si>
    <t>RGE SAINT NICOLAS DE BOURGUEIL 2017</t>
  </si>
  <si>
    <t>RGE SANCERRE BIO 2020</t>
  </si>
  <si>
    <t>ROUGE GRAVES</t>
  </si>
  <si>
    <t>bouteille de vin</t>
  </si>
  <si>
    <t>RGE CROZE HERMITAGE BIO 2018</t>
  </si>
  <si>
    <t>BLC POUILLY FUME 2020</t>
  </si>
  <si>
    <t>RGE COTE ROTIE 2017</t>
  </si>
  <si>
    <t>BLC CHABLIS 1ER CRU</t>
  </si>
  <si>
    <t>BLC CONDRIEU 2016</t>
  </si>
  <si>
    <t>BLC SAINT JOSEPH</t>
  </si>
  <si>
    <t>BLC SAINT JOSEPH 2018</t>
  </si>
  <si>
    <t>BLC VIOGNIER 2018</t>
  </si>
  <si>
    <t>CHAMPAGNE PHILIPPE FONTAINE</t>
  </si>
  <si>
    <t>BLC CROZE HERMITAGE BIO 2019</t>
  </si>
  <si>
    <t>PERRIER 33CL</t>
  </si>
  <si>
    <t>JUS DE FRUITS BIO</t>
  </si>
  <si>
    <t>PEPSI MAX 33CL</t>
  </si>
  <si>
    <t>PEPSI 33CL</t>
  </si>
  <si>
    <t>ORANGINA 25CL</t>
  </si>
  <si>
    <t>LIPTON 25CL</t>
  </si>
  <si>
    <t>JUS DE FRUITS BIO 1L</t>
  </si>
  <si>
    <t>JUS DE FRUITS</t>
  </si>
  <si>
    <t>EAU PLATE 50CL</t>
  </si>
  <si>
    <t>EAU PLATE</t>
  </si>
  <si>
    <t>CRISTALLINE 50 CL PLATE</t>
  </si>
  <si>
    <t>VITTEL 1L</t>
  </si>
  <si>
    <t>SAN PELLEGRINO 1L</t>
  </si>
  <si>
    <t>BOISSONS TVA REDUITE</t>
  </si>
  <si>
    <t>BUFFET DINATOIRE</t>
  </si>
  <si>
    <t>BUFFET SAVEUR</t>
  </si>
  <si>
    <t>BUFFET sur DEVIS</t>
  </si>
  <si>
    <t>BUFFET DES'LYS</t>
  </si>
  <si>
    <t>BUFFET TVA RED</t>
  </si>
  <si>
    <t>MENU 3 PLAISIR</t>
  </si>
  <si>
    <t>MENU PLAISIR</t>
  </si>
  <si>
    <t>MENU 2 REUNION</t>
  </si>
  <si>
    <t>MENU 1 TRAVAIL</t>
  </si>
  <si>
    <t>MEMU MODIFIABLE</t>
  </si>
  <si>
    <t>MENU REUNION</t>
  </si>
  <si>
    <t>MENU TVA REDUITE</t>
  </si>
  <si>
    <t>CARTON SUCRE BUCHETTE</t>
  </si>
  <si>
    <t>SERVIETTES COULEUR/100</t>
  </si>
  <si>
    <t>GOBELET CAFE 50P</t>
  </si>
  <si>
    <t>AGITATEUR 100P</t>
  </si>
  <si>
    <t>PAUSE CAFE</t>
  </si>
  <si>
    <t>PAUSE VIENNOISERIE</t>
  </si>
  <si>
    <t>THERMOS THE 7PERS</t>
  </si>
  <si>
    <t>THERMOS THE</t>
  </si>
  <si>
    <t>THERMOS CAFE 7 PERS</t>
  </si>
  <si>
    <t>THERMOS CAFE 7 pers</t>
  </si>
  <si>
    <t>THERMOS CAFE 15 PERS</t>
  </si>
  <si>
    <t>TARTE MAISON</t>
  </si>
  <si>
    <t>ST GENIX</t>
  </si>
  <si>
    <t>CAFE BIO MOULU 1KG</t>
  </si>
  <si>
    <t>PAUSE VIP</t>
  </si>
  <si>
    <t>PAUSE sur DEVIS</t>
  </si>
  <si>
    <t>PAUSE BISCUITS</t>
  </si>
  <si>
    <t>CAFE BIO GRAINS 1KG</t>
  </si>
  <si>
    <t>BRIOCHE NATURE</t>
  </si>
  <si>
    <t>BRIOCHE</t>
  </si>
  <si>
    <t>BOITE INFUSION</t>
  </si>
  <si>
    <t>BOITE DE THE</t>
  </si>
  <si>
    <t>PAUSE BRIOCHE</t>
  </si>
  <si>
    <t>PAUSE SUR LE POUCE</t>
  </si>
  <si>
    <t>PAUSE CAFE TVA REDUI</t>
  </si>
  <si>
    <t>SANDWICH</t>
  </si>
  <si>
    <t>PLATEAU GASTRONOMIQUE</t>
  </si>
  <si>
    <t>PLATEAU DETENTE</t>
  </si>
  <si>
    <t>PLATEAU REPAS TVA RE</t>
  </si>
  <si>
    <t>GALETTE PIECE</t>
  </si>
  <si>
    <t>TTE PREST TVA  REDUI</t>
  </si>
  <si>
    <t>FORFAIT LIVRAISON PAUSES</t>
  </si>
  <si>
    <t>TOUTE PRESTA MODIF</t>
  </si>
  <si>
    <t>LOCATION MOBILIER</t>
  </si>
  <si>
    <t>FRAIS DE LIVRAISON BUFFET</t>
  </si>
  <si>
    <t>TTE PRESTA</t>
  </si>
  <si>
    <t>Total général :</t>
  </si>
  <si>
    <t>Du 01/01/2024 00:00 Au 31/12/2024 23:59</t>
  </si>
  <si>
    <t>GIACHINO BIO</t>
  </si>
  <si>
    <t>CIDRE</t>
  </si>
  <si>
    <t>BOISSON FROIDE MODIF</t>
  </si>
  <si>
    <t>CAISSE 6 REST H5</t>
  </si>
  <si>
    <t>CA 2024 CLUB DE DIRECTION ET ROOM SERVICES</t>
  </si>
  <si>
    <t>CA 2023 CLUB DE DIRECTION ET ROOM SERVICES</t>
  </si>
  <si>
    <t>FÉVRIER</t>
  </si>
  <si>
    <t>AOÛT</t>
  </si>
  <si>
    <t>DÉCEMBRE</t>
  </si>
  <si>
    <t>FERMETURE POUR CAUSE DE TRAVAUX AU 30/04/2025</t>
  </si>
  <si>
    <t>TABLEAU RECAPITULATIF SOIR ET WEEK END  ANNEE 2025</t>
  </si>
  <si>
    <t>RESTAURANT H 1</t>
  </si>
  <si>
    <t>FERMETURE 30/04/2025</t>
  </si>
  <si>
    <t>TABLEAU MOYENNE PLATEAU ANNEE 2025</t>
  </si>
  <si>
    <t>Du 01/01/2025 00:00 Au 30/04/2025 23:59</t>
  </si>
  <si>
    <t>REDUIT SUCRE</t>
  </si>
  <si>
    <t>COCKTAILS TVA REDUIT</t>
  </si>
  <si>
    <t>CA 2025 CLUB DE DIRECTION ET ROOM SERVICES</t>
  </si>
  <si>
    <t>HORS CAFE 13 H</t>
  </si>
  <si>
    <t>NOMBRE CAFES 2023</t>
  </si>
  <si>
    <t xml:space="preserve">NBR JOUR </t>
  </si>
  <si>
    <t>MOY JOUR</t>
  </si>
  <si>
    <t>H3</t>
  </si>
  <si>
    <t xml:space="preserve"> OUVRE</t>
  </si>
  <si>
    <t>NOMBRE CAFES 2024</t>
  </si>
  <si>
    <t>NOMBRE CAFES 2025</t>
  </si>
  <si>
    <t>CAFE 13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</si>
</sst>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hh:mm:ss\ "/>
    <numFmt numFmtId="165" formatCode="#,##0.00[$ €-40C]* ;\-#,##0.00[$ €-40C]* ;\-"/>
    <numFmt numFmtId="166" formatCode="#,##0.00[$ €-40C]* "/>
  </numFmts>
  <fonts count="29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i/>
      <sz val="12"/>
      <color indexed="61"/>
      <name val="Arial"/>
      <family val="2"/>
    </font>
    <font>
      <sz val="10"/>
      <name val="Arial"/>
    </font>
    <font>
      <sz val="10"/>
      <color theme="1"/>
      <name val="Arial"/>
      <family val="2"/>
    </font>
    <font>
      <b/>
      <sz val="12"/>
      <name val="arial"/>
      <family val="2"/>
    </font>
    <font>
      <sz val="10"/>
      <color rgb="FFFF0000"/>
      <name val="Arial"/>
      <family val="2"/>
    </font>
    <font>
      <sz val="10"/>
      <color theme="0" tint="-0.249977111117893"/>
      <name val="Arial"/>
      <family val="2"/>
    </font>
    <font>
      <b/>
      <sz val="10"/>
      <color rgb="FFFF0000"/>
      <name val="Arial"/>
      <family val="2"/>
    </font>
    <font>
      <b/>
      <sz val="10"/>
      <color indexed="10"/>
      <name val="Arial"/>
      <family val="2"/>
    </font>
    <font>
      <u/>
      <sz val="10"/>
      <name val="Arial"/>
      <family val="2"/>
    </font>
    <font>
      <b/>
      <sz val="14"/>
      <name val="Arial"/>
      <family val="2"/>
    </font>
    <font>
      <b/>
      <u/>
      <sz val="18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0"/>
      <color indexed="8"/>
      <name val="Arial"/>
      <family val="2"/>
    </font>
    <font>
      <sz val="8"/>
      <name val="Arial"/>
    </font>
    <font>
      <sz val="8"/>
      <name val="Arial"/>
      <family val="2"/>
    </font>
    <font>
      <sz val="10"/>
      <color indexed="8"/>
      <name val="ARIAL"/>
      <charset val="1"/>
    </font>
    <font>
      <sz val="10"/>
      <color indexed="8"/>
      <name val="Times New Roman"/>
      <charset val="1"/>
    </font>
    <font>
      <b/>
      <sz val="10"/>
      <color indexed="8"/>
      <name val="Times New Roman"/>
      <charset val="1"/>
    </font>
    <font>
      <b/>
      <sz val="10"/>
      <color indexed="8"/>
      <name val="Arial"/>
      <charset val="1"/>
    </font>
    <font>
      <b/>
      <sz val="14"/>
      <color rgb="FFFF0000"/>
      <name val="Arial"/>
      <family val="2"/>
    </font>
    <font>
      <b/>
      <sz val="20"/>
      <name val="Arial"/>
      <family val="2"/>
    </font>
    <font>
      <sz val="14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double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6" fillId="0" borderId="0">
      <alignment vertical="top"/>
    </xf>
    <xf numFmtId="0" fontId="22" fillId="0" borderId="0">
      <alignment vertical="top"/>
    </xf>
  </cellStyleXfs>
  <cellXfs count="471">
    <xf numFmtId="0" fontId="0" fillId="0" borderId="0" xfId="0"/>
    <xf numFmtId="0" fontId="2" fillId="3" borderId="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4" borderId="7" xfId="0" applyFont="1" applyFill="1" applyBorder="1" applyAlignment="1">
      <alignment horizontal="center"/>
    </xf>
    <xf numFmtId="3" fontId="1" fillId="4" borderId="4" xfId="0" applyNumberFormat="1" applyFont="1" applyFill="1" applyBorder="1" applyAlignment="1">
      <alignment horizontal="center"/>
    </xf>
    <xf numFmtId="3" fontId="1" fillId="4" borderId="8" xfId="0" applyNumberFormat="1" applyFont="1" applyFill="1" applyBorder="1" applyAlignment="1">
      <alignment horizontal="center"/>
    </xf>
    <xf numFmtId="3" fontId="1" fillId="4" borderId="9" xfId="0" applyNumberFormat="1" applyFont="1" applyFill="1" applyBorder="1" applyAlignment="1">
      <alignment horizontal="right"/>
    </xf>
    <xf numFmtId="0" fontId="3" fillId="4" borderId="10" xfId="0" applyFont="1" applyFill="1" applyBorder="1" applyAlignment="1">
      <alignment horizontal="center"/>
    </xf>
    <xf numFmtId="3" fontId="1" fillId="4" borderId="10" xfId="0" applyNumberFormat="1" applyFont="1" applyFill="1" applyBorder="1" applyAlignment="1">
      <alignment horizontal="center"/>
    </xf>
    <xf numFmtId="3" fontId="1" fillId="4" borderId="11" xfId="0" applyNumberFormat="1" applyFont="1" applyFill="1" applyBorder="1" applyAlignment="1">
      <alignment horizontal="center"/>
    </xf>
    <xf numFmtId="3" fontId="1" fillId="4" borderId="10" xfId="0" applyNumberFormat="1" applyFont="1" applyFill="1" applyBorder="1" applyAlignment="1">
      <alignment horizontal="right"/>
    </xf>
    <xf numFmtId="0" fontId="3" fillId="0" borderId="10" xfId="0" applyFont="1" applyBorder="1" applyAlignment="1">
      <alignment horizontal="center"/>
    </xf>
    <xf numFmtId="3" fontId="1" fillId="0" borderId="10" xfId="0" applyNumberFormat="1" applyFont="1" applyBorder="1" applyAlignment="1">
      <alignment horizontal="center"/>
    </xf>
    <xf numFmtId="3" fontId="1" fillId="0" borderId="11" xfId="0" applyNumberFormat="1" applyFont="1" applyBorder="1" applyAlignment="1">
      <alignment horizontal="center"/>
    </xf>
    <xf numFmtId="3" fontId="1" fillId="0" borderId="10" xfId="0" applyNumberFormat="1" applyFont="1" applyBorder="1" applyAlignment="1">
      <alignment horizontal="right"/>
    </xf>
    <xf numFmtId="3" fontId="1" fillId="0" borderId="0" xfId="0" applyNumberFormat="1" applyFont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7" xfId="0" applyFont="1" applyBorder="1" applyAlignment="1">
      <alignment horizontal="center"/>
    </xf>
    <xf numFmtId="3" fontId="1" fillId="0" borderId="8" xfId="0" applyNumberFormat="1" applyFont="1" applyBorder="1" applyAlignment="1">
      <alignment horizontal="center"/>
    </xf>
    <xf numFmtId="3" fontId="1" fillId="0" borderId="15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3" fontId="1" fillId="0" borderId="5" xfId="0" applyNumberFormat="1" applyFont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3" fontId="1" fillId="0" borderId="17" xfId="0" applyNumberFormat="1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5" borderId="10" xfId="0" applyFont="1" applyFill="1" applyBorder="1" applyAlignment="1">
      <alignment horizontal="center"/>
    </xf>
    <xf numFmtId="3" fontId="1" fillId="5" borderId="17" xfId="0" applyNumberFormat="1" applyFont="1" applyFill="1" applyBorder="1" applyAlignment="1">
      <alignment horizontal="center"/>
    </xf>
    <xf numFmtId="3" fontId="1" fillId="5" borderId="11" xfId="0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3" fillId="5" borderId="13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3" fontId="1" fillId="0" borderId="22" xfId="0" applyNumberFormat="1" applyFont="1" applyBorder="1" applyAlignment="1">
      <alignment horizontal="center"/>
    </xf>
    <xf numFmtId="3" fontId="1" fillId="4" borderId="2" xfId="0" applyNumberFormat="1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0" fontId="1" fillId="0" borderId="13" xfId="0" applyFont="1" applyBorder="1" applyAlignment="1">
      <alignment horizontal="center"/>
    </xf>
    <xf numFmtId="3" fontId="1" fillId="4" borderId="17" xfId="0" applyNumberFormat="1" applyFont="1" applyFill="1" applyBorder="1" applyAlignment="1">
      <alignment horizontal="center"/>
    </xf>
    <xf numFmtId="3" fontId="1" fillId="4" borderId="14" xfId="0" applyNumberFormat="1" applyFont="1" applyFill="1" applyBorder="1" applyAlignment="1">
      <alignment horizontal="center"/>
    </xf>
    <xf numFmtId="3" fontId="1" fillId="4" borderId="25" xfId="0" applyNumberFormat="1" applyFont="1" applyFill="1" applyBorder="1" applyAlignment="1">
      <alignment horizontal="center"/>
    </xf>
    <xf numFmtId="3" fontId="1" fillId="0" borderId="25" xfId="0" applyNumberFormat="1" applyFont="1" applyBorder="1" applyAlignment="1">
      <alignment horizontal="center"/>
    </xf>
    <xf numFmtId="3" fontId="1" fillId="2" borderId="11" xfId="0" applyNumberFormat="1" applyFont="1" applyFill="1" applyBorder="1" applyAlignment="1">
      <alignment horizontal="center"/>
    </xf>
    <xf numFmtId="3" fontId="1" fillId="2" borderId="21" xfId="0" applyNumberFormat="1" applyFont="1" applyFill="1" applyBorder="1" applyAlignment="1">
      <alignment horizontal="center"/>
    </xf>
    <xf numFmtId="3" fontId="1" fillId="2" borderId="14" xfId="0" applyNumberFormat="1" applyFont="1" applyFill="1" applyBorder="1" applyAlignment="1">
      <alignment horizontal="center"/>
    </xf>
    <xf numFmtId="3" fontId="1" fillId="2" borderId="17" xfId="0" applyNumberFormat="1" applyFont="1" applyFill="1" applyBorder="1" applyAlignment="1">
      <alignment horizontal="center"/>
    </xf>
    <xf numFmtId="3" fontId="1" fillId="4" borderId="21" xfId="0" applyNumberFormat="1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3" fontId="1" fillId="0" borderId="26" xfId="0" applyNumberFormat="1" applyFont="1" applyBorder="1" applyAlignment="1">
      <alignment horizontal="center"/>
    </xf>
    <xf numFmtId="3" fontId="1" fillId="0" borderId="6" xfId="0" applyNumberFormat="1" applyFont="1" applyBorder="1" applyAlignment="1">
      <alignment horizontal="center"/>
    </xf>
    <xf numFmtId="3" fontId="0" fillId="0" borderId="25" xfId="0" applyNumberFormat="1" applyBorder="1" applyAlignment="1">
      <alignment horizontal="center"/>
    </xf>
    <xf numFmtId="3" fontId="0" fillId="4" borderId="25" xfId="0" applyNumberFormat="1" applyFill="1" applyBorder="1" applyAlignment="1">
      <alignment horizontal="center"/>
    </xf>
    <xf numFmtId="3" fontId="1" fillId="4" borderId="15" xfId="0" applyNumberFormat="1" applyFont="1" applyFill="1" applyBorder="1" applyAlignment="1">
      <alignment horizontal="center"/>
    </xf>
    <xf numFmtId="3" fontId="1" fillId="0" borderId="23" xfId="0" applyNumberFormat="1" applyFont="1" applyBorder="1" applyAlignment="1">
      <alignment horizontal="center"/>
    </xf>
    <xf numFmtId="3" fontId="1" fillId="4" borderId="23" xfId="0" applyNumberFormat="1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3" fontId="1" fillId="0" borderId="27" xfId="0" applyNumberFormat="1" applyFont="1" applyBorder="1" applyAlignment="1">
      <alignment horizontal="center"/>
    </xf>
    <xf numFmtId="3" fontId="1" fillId="0" borderId="28" xfId="0" applyNumberFormat="1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1" fillId="0" borderId="0" xfId="1" applyAlignment="1">
      <alignment vertical="center"/>
    </xf>
    <xf numFmtId="0" fontId="3" fillId="2" borderId="1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3" fontId="1" fillId="2" borderId="0" xfId="1" applyNumberFormat="1" applyFill="1" applyAlignment="1">
      <alignment horizontal="center"/>
    </xf>
    <xf numFmtId="0" fontId="1" fillId="0" borderId="0" xfId="1"/>
    <xf numFmtId="0" fontId="3" fillId="4" borderId="7" xfId="1" applyFont="1" applyFill="1" applyBorder="1" applyAlignment="1">
      <alignment horizontal="center"/>
    </xf>
    <xf numFmtId="3" fontId="1" fillId="4" borderId="4" xfId="1" applyNumberFormat="1" applyFill="1" applyBorder="1" applyAlignment="1">
      <alignment horizontal="center"/>
    </xf>
    <xf numFmtId="3" fontId="1" fillId="4" borderId="8" xfId="1" applyNumberFormat="1" applyFill="1" applyBorder="1" applyAlignment="1">
      <alignment horizontal="center"/>
    </xf>
    <xf numFmtId="0" fontId="3" fillId="4" borderId="10" xfId="1" applyFont="1" applyFill="1" applyBorder="1" applyAlignment="1">
      <alignment horizontal="center"/>
    </xf>
    <xf numFmtId="3" fontId="1" fillId="4" borderId="10" xfId="1" applyNumberFormat="1" applyFill="1" applyBorder="1" applyAlignment="1">
      <alignment horizontal="center"/>
    </xf>
    <xf numFmtId="3" fontId="1" fillId="4" borderId="11" xfId="1" applyNumberFormat="1" applyFill="1" applyBorder="1" applyAlignment="1">
      <alignment horizontal="center"/>
    </xf>
    <xf numFmtId="0" fontId="3" fillId="0" borderId="10" xfId="1" applyFont="1" applyBorder="1" applyAlignment="1">
      <alignment horizontal="center"/>
    </xf>
    <xf numFmtId="3" fontId="1" fillId="0" borderId="10" xfId="1" applyNumberFormat="1" applyBorder="1" applyAlignment="1">
      <alignment horizontal="center"/>
    </xf>
    <xf numFmtId="3" fontId="1" fillId="0" borderId="11" xfId="1" applyNumberFormat="1" applyBorder="1" applyAlignment="1">
      <alignment horizontal="center"/>
    </xf>
    <xf numFmtId="3" fontId="1" fillId="0" borderId="0" xfId="1" applyNumberFormat="1"/>
    <xf numFmtId="0" fontId="3" fillId="4" borderId="12" xfId="1" applyFont="1" applyFill="1" applyBorder="1" applyAlignment="1">
      <alignment horizontal="center"/>
    </xf>
    <xf numFmtId="0" fontId="3" fillId="0" borderId="13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3" fontId="1" fillId="0" borderId="8" xfId="1" applyNumberFormat="1" applyBorder="1" applyAlignment="1">
      <alignment horizontal="center"/>
    </xf>
    <xf numFmtId="3" fontId="1" fillId="0" borderId="14" xfId="1" applyNumberFormat="1" applyBorder="1" applyAlignment="1">
      <alignment horizontal="center"/>
    </xf>
    <xf numFmtId="3" fontId="1" fillId="0" borderId="15" xfId="1" applyNumberFormat="1" applyBorder="1" applyAlignment="1">
      <alignment horizontal="center"/>
    </xf>
    <xf numFmtId="0" fontId="3" fillId="0" borderId="1" xfId="1" applyFont="1" applyBorder="1" applyAlignment="1">
      <alignment horizontal="center"/>
    </xf>
    <xf numFmtId="3" fontId="1" fillId="0" borderId="5" xfId="1" applyNumberFormat="1" applyBorder="1" applyAlignment="1">
      <alignment horizontal="center"/>
    </xf>
    <xf numFmtId="3" fontId="1" fillId="0" borderId="16" xfId="1" applyNumberFormat="1" applyBorder="1" applyAlignment="1">
      <alignment horizontal="center"/>
    </xf>
    <xf numFmtId="3" fontId="1" fillId="0" borderId="17" xfId="1" applyNumberFormat="1" applyBorder="1" applyAlignment="1">
      <alignment horizontal="center"/>
    </xf>
    <xf numFmtId="3" fontId="1" fillId="0" borderId="21" xfId="1" applyNumberFormat="1" applyBorder="1" applyAlignment="1">
      <alignment horizontal="center"/>
    </xf>
    <xf numFmtId="3" fontId="1" fillId="4" borderId="17" xfId="1" applyNumberFormat="1" applyFill="1" applyBorder="1" applyAlignment="1">
      <alignment horizontal="center"/>
    </xf>
    <xf numFmtId="0" fontId="3" fillId="4" borderId="13" xfId="1" applyFont="1" applyFill="1" applyBorder="1" applyAlignment="1">
      <alignment horizontal="center"/>
    </xf>
    <xf numFmtId="3" fontId="1" fillId="4" borderId="21" xfId="1" applyNumberFormat="1" applyFill="1" applyBorder="1" applyAlignment="1">
      <alignment horizontal="center"/>
    </xf>
    <xf numFmtId="3" fontId="1" fillId="4" borderId="14" xfId="1" applyNumberFormat="1" applyFill="1" applyBorder="1" applyAlignment="1">
      <alignment horizontal="center"/>
    </xf>
    <xf numFmtId="3" fontId="1" fillId="4" borderId="9" xfId="1" applyNumberFormat="1" applyFill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20" xfId="1" applyFont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20" xfId="1" applyBorder="1" applyAlignment="1">
      <alignment horizontal="center"/>
    </xf>
    <xf numFmtId="3" fontId="1" fillId="0" borderId="22" xfId="1" applyNumberFormat="1" applyBorder="1" applyAlignment="1">
      <alignment horizontal="center"/>
    </xf>
    <xf numFmtId="3" fontId="1" fillId="4" borderId="2" xfId="1" applyNumberFormat="1" applyFill="1" applyBorder="1" applyAlignment="1">
      <alignment horizontal="center"/>
    </xf>
    <xf numFmtId="0" fontId="4" fillId="0" borderId="0" xfId="1" applyFont="1"/>
    <xf numFmtId="3" fontId="1" fillId="0" borderId="23" xfId="1" applyNumberFormat="1" applyBorder="1" applyAlignment="1">
      <alignment horizontal="center"/>
    </xf>
    <xf numFmtId="0" fontId="1" fillId="0" borderId="13" xfId="1" applyBorder="1" applyAlignment="1">
      <alignment horizontal="center"/>
    </xf>
    <xf numFmtId="3" fontId="1" fillId="0" borderId="2" xfId="1" applyNumberFormat="1" applyBorder="1" applyAlignment="1">
      <alignment horizontal="center"/>
    </xf>
    <xf numFmtId="3" fontId="1" fillId="0" borderId="25" xfId="1" applyNumberFormat="1" applyBorder="1" applyAlignment="1">
      <alignment horizontal="center"/>
    </xf>
    <xf numFmtId="3" fontId="1" fillId="4" borderId="25" xfId="1" applyNumberFormat="1" applyFill="1" applyBorder="1" applyAlignment="1">
      <alignment horizontal="center"/>
    </xf>
    <xf numFmtId="0" fontId="1" fillId="0" borderId="0" xfId="1" applyAlignment="1">
      <alignment horizontal="center"/>
    </xf>
    <xf numFmtId="0" fontId="3" fillId="2" borderId="0" xfId="1" applyFont="1" applyFill="1"/>
    <xf numFmtId="3" fontId="1" fillId="0" borderId="26" xfId="1" applyNumberFormat="1" applyBorder="1" applyAlignment="1">
      <alignment horizontal="center"/>
    </xf>
    <xf numFmtId="3" fontId="1" fillId="0" borderId="6" xfId="1" applyNumberFormat="1" applyBorder="1" applyAlignment="1">
      <alignment horizontal="center"/>
    </xf>
    <xf numFmtId="0" fontId="3" fillId="5" borderId="10" xfId="1" applyFont="1" applyFill="1" applyBorder="1" applyAlignment="1">
      <alignment horizontal="center"/>
    </xf>
    <xf numFmtId="3" fontId="1" fillId="5" borderId="11" xfId="1" applyNumberFormat="1" applyFill="1" applyBorder="1" applyAlignment="1">
      <alignment horizontal="center"/>
    </xf>
    <xf numFmtId="3" fontId="1" fillId="5" borderId="25" xfId="1" applyNumberFormat="1" applyFill="1" applyBorder="1" applyAlignment="1">
      <alignment horizontal="center"/>
    </xf>
    <xf numFmtId="3" fontId="1" fillId="4" borderId="23" xfId="1" applyNumberFormat="1" applyFill="1" applyBorder="1" applyAlignment="1">
      <alignment horizontal="center"/>
    </xf>
    <xf numFmtId="3" fontId="1" fillId="0" borderId="27" xfId="1" applyNumberFormat="1" applyBorder="1" applyAlignment="1">
      <alignment horizontal="center"/>
    </xf>
    <xf numFmtId="3" fontId="1" fillId="0" borderId="28" xfId="1" applyNumberFormat="1" applyBorder="1" applyAlignment="1">
      <alignment horizontal="center"/>
    </xf>
    <xf numFmtId="0" fontId="1" fillId="0" borderId="29" xfId="1" applyBorder="1" applyAlignment="1">
      <alignment horizontal="center"/>
    </xf>
    <xf numFmtId="0" fontId="1" fillId="0" borderId="31" xfId="1" applyBorder="1" applyAlignment="1">
      <alignment horizontal="center"/>
    </xf>
    <xf numFmtId="3" fontId="1" fillId="4" borderId="0" xfId="1" applyNumberFormat="1" applyFill="1"/>
    <xf numFmtId="0" fontId="7" fillId="0" borderId="0" xfId="0" applyFont="1"/>
    <xf numFmtId="0" fontId="3" fillId="0" borderId="0" xfId="0" applyFont="1"/>
    <xf numFmtId="0" fontId="3" fillId="8" borderId="0" xfId="0" applyFont="1" applyFill="1"/>
    <xf numFmtId="0" fontId="0" fillId="6" borderId="0" xfId="0" applyFill="1"/>
    <xf numFmtId="0" fontId="3" fillId="0" borderId="16" xfId="0" applyFont="1" applyBorder="1" applyAlignment="1">
      <alignment horizontal="right"/>
    </xf>
    <xf numFmtId="0" fontId="3" fillId="0" borderId="5" xfId="0" applyFont="1" applyBorder="1" applyAlignment="1">
      <alignment horizontal="center"/>
    </xf>
    <xf numFmtId="0" fontId="3" fillId="0" borderId="16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5" xfId="0" applyFont="1" applyBorder="1" applyAlignment="1">
      <alignment horizontal="left"/>
    </xf>
    <xf numFmtId="0" fontId="3" fillId="0" borderId="16" xfId="0" applyFont="1" applyBorder="1"/>
    <xf numFmtId="0" fontId="3" fillId="0" borderId="16" xfId="0" applyFont="1" applyBorder="1" applyAlignment="1">
      <alignment horizontal="center"/>
    </xf>
    <xf numFmtId="0" fontId="3" fillId="0" borderId="5" xfId="0" applyFont="1" applyBorder="1"/>
    <xf numFmtId="0" fontId="3" fillId="0" borderId="32" xfId="0" applyFont="1" applyBorder="1" applyAlignment="1">
      <alignment horizontal="left"/>
    </xf>
    <xf numFmtId="0" fontId="3" fillId="0" borderId="33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29" xfId="0" applyFont="1" applyBorder="1"/>
    <xf numFmtId="0" fontId="1" fillId="6" borderId="36" xfId="0" applyFont="1" applyFill="1" applyBorder="1"/>
    <xf numFmtId="0" fontId="1" fillId="6" borderId="37" xfId="0" applyFont="1" applyFill="1" applyBorder="1"/>
    <xf numFmtId="0" fontId="1" fillId="0" borderId="36" xfId="0" applyFont="1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6" borderId="38" xfId="0" applyFill="1" applyBorder="1"/>
    <xf numFmtId="0" fontId="0" fillId="6" borderId="39" xfId="0" applyFill="1" applyBorder="1"/>
    <xf numFmtId="0" fontId="0" fillId="8" borderId="40" xfId="0" applyFill="1" applyBorder="1"/>
    <xf numFmtId="0" fontId="0" fillId="8" borderId="39" xfId="0" applyFill="1" applyBorder="1"/>
    <xf numFmtId="0" fontId="0" fillId="0" borderId="36" xfId="0" applyBorder="1"/>
    <xf numFmtId="0" fontId="0" fillId="8" borderId="38" xfId="0" applyFill="1" applyBorder="1"/>
    <xf numFmtId="0" fontId="0" fillId="0" borderId="40" xfId="0" applyBorder="1"/>
    <xf numFmtId="0" fontId="0" fillId="0" borderId="18" xfId="0" applyBorder="1"/>
    <xf numFmtId="0" fontId="0" fillId="0" borderId="7" xfId="0" applyBorder="1"/>
    <xf numFmtId="0" fontId="3" fillId="0" borderId="30" xfId="0" applyFont="1" applyBorder="1"/>
    <xf numFmtId="0" fontId="1" fillId="8" borderId="41" xfId="0" applyFont="1" applyFill="1" applyBorder="1"/>
    <xf numFmtId="0" fontId="1" fillId="8" borderId="42" xfId="0" applyFont="1" applyFill="1" applyBorder="1"/>
    <xf numFmtId="0" fontId="1" fillId="0" borderId="41" xfId="0" applyFont="1" applyBorder="1"/>
    <xf numFmtId="0" fontId="0" fillId="0" borderId="42" xfId="0" applyBorder="1"/>
    <xf numFmtId="0" fontId="0" fillId="0" borderId="43" xfId="0" applyBorder="1"/>
    <xf numFmtId="0" fontId="0" fillId="0" borderId="25" xfId="0" applyBorder="1"/>
    <xf numFmtId="0" fontId="0" fillId="6" borderId="43" xfId="0" applyFill="1" applyBorder="1"/>
    <xf numFmtId="0" fontId="0" fillId="6" borderId="25" xfId="0" applyFill="1" applyBorder="1"/>
    <xf numFmtId="0" fontId="0" fillId="0" borderId="44" xfId="0" applyBorder="1"/>
    <xf numFmtId="0" fontId="5" fillId="0" borderId="25" xfId="0" applyFont="1" applyBorder="1"/>
    <xf numFmtId="0" fontId="5" fillId="6" borderId="43" xfId="0" applyFont="1" applyFill="1" applyBorder="1"/>
    <xf numFmtId="0" fontId="0" fillId="6" borderId="41" xfId="0" applyFill="1" applyBorder="1"/>
    <xf numFmtId="0" fontId="0" fillId="6" borderId="42" xfId="0" applyFill="1" applyBorder="1"/>
    <xf numFmtId="0" fontId="0" fillId="6" borderId="44" xfId="0" applyFill="1" applyBorder="1"/>
    <xf numFmtId="0" fontId="0" fillId="6" borderId="24" xfId="0" applyFill="1" applyBorder="1"/>
    <xf numFmtId="0" fontId="0" fillId="0" borderId="41" xfId="0" applyBorder="1"/>
    <xf numFmtId="0" fontId="5" fillId="6" borderId="25" xfId="0" applyFont="1" applyFill="1" applyBorder="1"/>
    <xf numFmtId="0" fontId="5" fillId="0" borderId="43" xfId="0" applyFont="1" applyBorder="1"/>
    <xf numFmtId="0" fontId="0" fillId="0" borderId="24" xfId="0" applyBorder="1"/>
    <xf numFmtId="0" fontId="6" fillId="0" borderId="43" xfId="0" applyFont="1" applyBorder="1"/>
    <xf numFmtId="0" fontId="1" fillId="0" borderId="25" xfId="0" applyFont="1" applyBorder="1"/>
    <xf numFmtId="0" fontId="1" fillId="6" borderId="41" xfId="0" applyFont="1" applyFill="1" applyBorder="1"/>
    <xf numFmtId="0" fontId="0" fillId="8" borderId="44" xfId="0" applyFill="1" applyBorder="1"/>
    <xf numFmtId="0" fontId="0" fillId="8" borderId="25" xfId="0" applyFill="1" applyBorder="1"/>
    <xf numFmtId="0" fontId="0" fillId="8" borderId="43" xfId="0" applyFill="1" applyBorder="1"/>
    <xf numFmtId="0" fontId="1" fillId="6" borderId="43" xfId="0" applyFont="1" applyFill="1" applyBorder="1"/>
    <xf numFmtId="0" fontId="8" fillId="6" borderId="25" xfId="0" applyFont="1" applyFill="1" applyBorder="1"/>
    <xf numFmtId="0" fontId="0" fillId="8" borderId="24" xfId="0" applyFill="1" applyBorder="1"/>
    <xf numFmtId="0" fontId="5" fillId="8" borderId="44" xfId="0" applyFont="1" applyFill="1" applyBorder="1"/>
    <xf numFmtId="0" fontId="0" fillId="4" borderId="41" xfId="0" applyFill="1" applyBorder="1"/>
    <xf numFmtId="0" fontId="0" fillId="4" borderId="42" xfId="0" applyFill="1" applyBorder="1" applyAlignment="1">
      <alignment horizontal="right"/>
    </xf>
    <xf numFmtId="0" fontId="0" fillId="0" borderId="43" xfId="0" applyBorder="1" applyAlignment="1">
      <alignment horizontal="right"/>
    </xf>
    <xf numFmtId="0" fontId="3" fillId="0" borderId="10" xfId="0" applyFont="1" applyBorder="1"/>
    <xf numFmtId="0" fontId="3" fillId="0" borderId="45" xfId="0" applyFont="1" applyBorder="1"/>
    <xf numFmtId="0" fontId="1" fillId="0" borderId="46" xfId="0" applyFont="1" applyBorder="1"/>
    <xf numFmtId="0" fontId="0" fillId="0" borderId="47" xfId="0" applyBorder="1"/>
    <xf numFmtId="0" fontId="0" fillId="4" borderId="48" xfId="0" applyFill="1" applyBorder="1"/>
    <xf numFmtId="0" fontId="0" fillId="4" borderId="47" xfId="0" applyFill="1" applyBorder="1"/>
    <xf numFmtId="0" fontId="0" fillId="0" borderId="49" xfId="0" applyBorder="1"/>
    <xf numFmtId="0" fontId="0" fillId="0" borderId="50" xfId="0" applyBorder="1"/>
    <xf numFmtId="0" fontId="0" fillId="4" borderId="49" xfId="0" applyFill="1" applyBorder="1"/>
    <xf numFmtId="0" fontId="0" fillId="4" borderId="50" xfId="0" applyFill="1" applyBorder="1"/>
    <xf numFmtId="0" fontId="0" fillId="0" borderId="51" xfId="0" applyBorder="1"/>
    <xf numFmtId="0" fontId="0" fillId="8" borderId="49" xfId="0" applyFill="1" applyBorder="1"/>
    <xf numFmtId="0" fontId="0" fillId="8" borderId="50" xfId="0" applyFill="1" applyBorder="1"/>
    <xf numFmtId="0" fontId="9" fillId="4" borderId="49" xfId="0" applyFont="1" applyFill="1" applyBorder="1"/>
    <xf numFmtId="0" fontId="0" fillId="6" borderId="49" xfId="0" applyFill="1" applyBorder="1"/>
    <xf numFmtId="0" fontId="3" fillId="0" borderId="34" xfId="0" applyFont="1" applyBorder="1"/>
    <xf numFmtId="0" fontId="10" fillId="0" borderId="46" xfId="0" applyFont="1" applyBorder="1" applyAlignment="1">
      <alignment horizontal="center"/>
    </xf>
    <xf numFmtId="0" fontId="11" fillId="0" borderId="52" xfId="0" applyFont="1" applyBorder="1" applyAlignment="1">
      <alignment horizontal="center"/>
    </xf>
    <xf numFmtId="0" fontId="11" fillId="0" borderId="53" xfId="0" applyFont="1" applyBorder="1" applyAlignment="1">
      <alignment horizontal="center"/>
    </xf>
    <xf numFmtId="0" fontId="11" fillId="0" borderId="54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0" fontId="11" fillId="9" borderId="34" xfId="0" applyFont="1" applyFill="1" applyBorder="1"/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9" borderId="0" xfId="0" applyFont="1" applyFill="1"/>
    <xf numFmtId="0" fontId="0" fillId="0" borderId="0" xfId="0" applyAlignment="1">
      <alignment horizontal="center"/>
    </xf>
    <xf numFmtId="0" fontId="12" fillId="0" borderId="0" xfId="0" applyFont="1"/>
    <xf numFmtId="0" fontId="1" fillId="0" borderId="0" xfId="0" applyFont="1"/>
    <xf numFmtId="0" fontId="0" fillId="0" borderId="55" xfId="0" applyBorder="1"/>
    <xf numFmtId="0" fontId="0" fillId="0" borderId="56" xfId="0" applyBorder="1"/>
    <xf numFmtId="0" fontId="10" fillId="0" borderId="0" xfId="0" applyFont="1"/>
    <xf numFmtId="0" fontId="1" fillId="8" borderId="36" xfId="0" applyFont="1" applyFill="1" applyBorder="1"/>
    <xf numFmtId="0" fontId="1" fillId="8" borderId="37" xfId="0" applyFont="1" applyFill="1" applyBorder="1"/>
    <xf numFmtId="0" fontId="0" fillId="6" borderId="36" xfId="0" applyFill="1" applyBorder="1"/>
    <xf numFmtId="0" fontId="0" fillId="6" borderId="37" xfId="0" applyFill="1" applyBorder="1"/>
    <xf numFmtId="0" fontId="0" fillId="6" borderId="40" xfId="0" applyFill="1" applyBorder="1"/>
    <xf numFmtId="0" fontId="0" fillId="6" borderId="18" xfId="0" applyFill="1" applyBorder="1"/>
    <xf numFmtId="0" fontId="1" fillId="0" borderId="43" xfId="0" applyFont="1" applyBorder="1"/>
    <xf numFmtId="0" fontId="5" fillId="6" borderId="44" xfId="0" applyFont="1" applyFill="1" applyBorder="1"/>
    <xf numFmtId="0" fontId="0" fillId="0" borderId="42" xfId="0" applyBorder="1" applyAlignment="1">
      <alignment horizontal="right"/>
    </xf>
    <xf numFmtId="0" fontId="0" fillId="6" borderId="43" xfId="0" applyFill="1" applyBorder="1" applyAlignment="1">
      <alignment horizontal="right"/>
    </xf>
    <xf numFmtId="0" fontId="0" fillId="6" borderId="50" xfId="0" applyFill="1" applyBorder="1"/>
    <xf numFmtId="1" fontId="0" fillId="0" borderId="0" xfId="0" applyNumberFormat="1"/>
    <xf numFmtId="0" fontId="3" fillId="0" borderId="11" xfId="0" applyFon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3" fillId="0" borderId="11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2" fontId="3" fillId="0" borderId="11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 wrapText="1"/>
    </xf>
    <xf numFmtId="2" fontId="1" fillId="0" borderId="11" xfId="1" applyNumberFormat="1" applyBorder="1" applyAlignment="1">
      <alignment horizontal="center" vertical="center"/>
    </xf>
    <xf numFmtId="3" fontId="1" fillId="0" borderId="11" xfId="1" applyNumberFormat="1" applyBorder="1" applyAlignment="1">
      <alignment horizontal="center" vertical="center"/>
    </xf>
    <xf numFmtId="3" fontId="3" fillId="0" borderId="11" xfId="1" applyNumberFormat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2" fontId="3" fillId="0" borderId="11" xfId="1" applyNumberFormat="1" applyFont="1" applyBorder="1" applyAlignment="1">
      <alignment horizontal="center" vertical="center"/>
    </xf>
    <xf numFmtId="4" fontId="3" fillId="0" borderId="11" xfId="1" applyNumberFormat="1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3" fontId="3" fillId="0" borderId="14" xfId="0" applyNumberFormat="1" applyFont="1" applyFill="1" applyBorder="1" applyAlignment="1">
      <alignment horizontal="center"/>
    </xf>
    <xf numFmtId="3" fontId="3" fillId="0" borderId="11" xfId="0" applyNumberFormat="1" applyFont="1" applyFill="1" applyBorder="1" applyAlignment="1">
      <alignment horizontal="center"/>
    </xf>
    <xf numFmtId="3" fontId="3" fillId="0" borderId="17" xfId="0" applyNumberFormat="1" applyFont="1" applyFill="1" applyBorder="1" applyAlignment="1">
      <alignment horizontal="center"/>
    </xf>
    <xf numFmtId="3" fontId="3" fillId="0" borderId="21" xfId="0" applyNumberFormat="1" applyFont="1" applyFill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3" fontId="3" fillId="0" borderId="25" xfId="0" applyNumberFormat="1" applyFont="1" applyFill="1" applyBorder="1" applyAlignment="1">
      <alignment horizontal="center"/>
    </xf>
    <xf numFmtId="3" fontId="3" fillId="0" borderId="21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/>
    </xf>
    <xf numFmtId="3" fontId="3" fillId="0" borderId="14" xfId="1" applyNumberFormat="1" applyFont="1" applyFill="1" applyBorder="1" applyAlignment="1">
      <alignment horizontal="center"/>
    </xf>
    <xf numFmtId="3" fontId="3" fillId="0" borderId="11" xfId="1" applyNumberFormat="1" applyFont="1" applyBorder="1" applyAlignment="1">
      <alignment horizontal="center"/>
    </xf>
    <xf numFmtId="0" fontId="3" fillId="0" borderId="10" xfId="1" applyFont="1" applyFill="1" applyBorder="1" applyAlignment="1">
      <alignment horizontal="center"/>
    </xf>
    <xf numFmtId="3" fontId="3" fillId="0" borderId="11" xfId="1" applyNumberFormat="1" applyFont="1" applyFill="1" applyBorder="1" applyAlignment="1">
      <alignment horizontal="center"/>
    </xf>
    <xf numFmtId="3" fontId="3" fillId="0" borderId="21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0" fontId="3" fillId="0" borderId="30" xfId="1" applyFont="1" applyFill="1" applyBorder="1" applyAlignment="1">
      <alignment horizontal="center"/>
    </xf>
    <xf numFmtId="0" fontId="3" fillId="0" borderId="11" xfId="1" applyFont="1" applyBorder="1" applyAlignment="1">
      <alignment horizontal="center"/>
    </xf>
    <xf numFmtId="1" fontId="1" fillId="0" borderId="11" xfId="0" applyNumberFormat="1" applyFont="1" applyFill="1" applyBorder="1" applyAlignment="1">
      <alignment horizontal="center" vertical="center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15" fillId="0" borderId="0" xfId="1" applyFont="1" applyAlignment="1">
      <alignment horizontal="center"/>
    </xf>
    <xf numFmtId="0" fontId="1" fillId="12" borderId="0" xfId="1" applyFill="1"/>
    <xf numFmtId="0" fontId="3" fillId="0" borderId="0" xfId="1" applyFont="1"/>
    <xf numFmtId="0" fontId="3" fillId="0" borderId="0" xfId="1" applyFont="1" applyAlignment="1">
      <alignment horizontal="center"/>
    </xf>
    <xf numFmtId="0" fontId="3" fillId="0" borderId="57" xfId="1" applyFont="1" applyBorder="1" applyAlignment="1">
      <alignment horizontal="center"/>
    </xf>
    <xf numFmtId="0" fontId="3" fillId="0" borderId="58" xfId="1" applyFont="1" applyBorder="1" applyAlignment="1">
      <alignment horizontal="center"/>
    </xf>
    <xf numFmtId="0" fontId="3" fillId="0" borderId="59" xfId="1" applyFont="1" applyBorder="1" applyAlignment="1">
      <alignment horizontal="center"/>
    </xf>
    <xf numFmtId="0" fontId="3" fillId="0" borderId="60" xfId="1" applyFont="1" applyBorder="1" applyAlignment="1">
      <alignment horizontal="center"/>
    </xf>
    <xf numFmtId="0" fontId="3" fillId="0" borderId="61" xfId="1" applyFont="1" applyBorder="1" applyAlignment="1">
      <alignment horizontal="center"/>
    </xf>
    <xf numFmtId="0" fontId="3" fillId="12" borderId="7" xfId="1" applyFont="1" applyFill="1" applyBorder="1" applyAlignment="1">
      <alignment horizontal="center"/>
    </xf>
    <xf numFmtId="3" fontId="1" fillId="4" borderId="9" xfId="1" applyNumberFormat="1" applyFill="1" applyBorder="1" applyAlignment="1">
      <alignment horizontal="right"/>
    </xf>
    <xf numFmtId="3" fontId="1" fillId="4" borderId="62" xfId="1" applyNumberFormat="1" applyFill="1" applyBorder="1" applyAlignment="1">
      <alignment horizontal="right"/>
    </xf>
    <xf numFmtId="0" fontId="1" fillId="0" borderId="0" xfId="1" applyAlignment="1">
      <alignment horizontal="right"/>
    </xf>
    <xf numFmtId="3" fontId="1" fillId="0" borderId="7" xfId="1" applyNumberFormat="1" applyBorder="1" applyAlignment="1">
      <alignment horizontal="right"/>
    </xf>
    <xf numFmtId="3" fontId="1" fillId="0" borderId="63" xfId="1" applyNumberFormat="1" applyBorder="1" applyAlignment="1">
      <alignment horizontal="right"/>
    </xf>
    <xf numFmtId="0" fontId="3" fillId="12" borderId="10" xfId="1" applyFont="1" applyFill="1" applyBorder="1" applyAlignment="1">
      <alignment horizontal="center"/>
    </xf>
    <xf numFmtId="3" fontId="1" fillId="4" borderId="10" xfId="1" applyNumberFormat="1" applyFill="1" applyBorder="1" applyAlignment="1">
      <alignment horizontal="right"/>
    </xf>
    <xf numFmtId="3" fontId="1" fillId="4" borderId="64" xfId="1" applyNumberFormat="1" applyFill="1" applyBorder="1" applyAlignment="1">
      <alignment horizontal="right"/>
    </xf>
    <xf numFmtId="3" fontId="1" fillId="0" borderId="10" xfId="1" applyNumberFormat="1" applyBorder="1"/>
    <xf numFmtId="3" fontId="1" fillId="0" borderId="64" xfId="1" applyNumberFormat="1" applyBorder="1"/>
    <xf numFmtId="3" fontId="1" fillId="8" borderId="9" xfId="1" applyNumberFormat="1" applyFill="1" applyBorder="1" applyAlignment="1">
      <alignment horizontal="right"/>
    </xf>
    <xf numFmtId="3" fontId="1" fillId="0" borderId="9" xfId="1" applyNumberFormat="1" applyBorder="1" applyAlignment="1">
      <alignment horizontal="right"/>
    </xf>
    <xf numFmtId="3" fontId="1" fillId="0" borderId="62" xfId="1" applyNumberFormat="1" applyBorder="1" applyAlignment="1">
      <alignment horizontal="right"/>
    </xf>
    <xf numFmtId="3" fontId="1" fillId="4" borderId="10" xfId="1" applyNumberFormat="1" applyFill="1" applyBorder="1"/>
    <xf numFmtId="3" fontId="1" fillId="4" borderId="64" xfId="1" applyNumberFormat="1" applyFill="1" applyBorder="1"/>
    <xf numFmtId="3" fontId="1" fillId="0" borderId="10" xfId="1" applyNumberFormat="1" applyBorder="1" applyAlignment="1">
      <alignment horizontal="right"/>
    </xf>
    <xf numFmtId="3" fontId="1" fillId="0" borderId="64" xfId="1" applyNumberFormat="1" applyBorder="1" applyAlignment="1">
      <alignment horizontal="right"/>
    </xf>
    <xf numFmtId="3" fontId="1" fillId="4" borderId="19" xfId="1" applyNumberFormat="1" applyFill="1" applyBorder="1" applyAlignment="1">
      <alignment horizontal="right"/>
    </xf>
    <xf numFmtId="3" fontId="1" fillId="4" borderId="65" xfId="1" applyNumberFormat="1" applyFill="1" applyBorder="1" applyAlignment="1">
      <alignment horizontal="right"/>
    </xf>
    <xf numFmtId="3" fontId="1" fillId="6" borderId="10" xfId="1" applyNumberFormat="1" applyFill="1" applyBorder="1"/>
    <xf numFmtId="2" fontId="1" fillId="0" borderId="0" xfId="1" applyNumberFormat="1"/>
    <xf numFmtId="3" fontId="1" fillId="8" borderId="10" xfId="1" applyNumberFormat="1" applyFill="1" applyBorder="1"/>
    <xf numFmtId="0" fontId="3" fillId="0" borderId="12" xfId="1" applyFont="1" applyBorder="1" applyAlignment="1">
      <alignment horizontal="center"/>
    </xf>
    <xf numFmtId="0" fontId="3" fillId="12" borderId="13" xfId="1" applyFont="1" applyFill="1" applyBorder="1" applyAlignment="1">
      <alignment horizontal="center"/>
    </xf>
    <xf numFmtId="3" fontId="1" fillId="13" borderId="66" xfId="1" applyNumberFormat="1" applyFill="1" applyBorder="1"/>
    <xf numFmtId="3" fontId="1" fillId="0" borderId="66" xfId="1" applyNumberFormat="1" applyBorder="1"/>
    <xf numFmtId="16" fontId="3" fillId="0" borderId="0" xfId="1" applyNumberFormat="1" applyFont="1"/>
    <xf numFmtId="3" fontId="1" fillId="8" borderId="19" xfId="1" applyNumberFormat="1" applyFill="1" applyBorder="1" applyAlignment="1">
      <alignment horizontal="right"/>
    </xf>
    <xf numFmtId="3" fontId="1" fillId="0" borderId="19" xfId="1" applyNumberFormat="1" applyBorder="1" applyAlignment="1">
      <alignment horizontal="right"/>
    </xf>
    <xf numFmtId="3" fontId="1" fillId="0" borderId="65" xfId="1" applyNumberFormat="1" applyBorder="1" applyAlignment="1">
      <alignment horizontal="right"/>
    </xf>
    <xf numFmtId="0" fontId="3" fillId="4" borderId="29" xfId="1" applyFont="1" applyFill="1" applyBorder="1" applyAlignment="1">
      <alignment horizontal="center"/>
    </xf>
    <xf numFmtId="0" fontId="3" fillId="0" borderId="30" xfId="1" applyFont="1" applyBorder="1" applyAlignment="1">
      <alignment horizontal="center"/>
    </xf>
    <xf numFmtId="0" fontId="3" fillId="4" borderId="30" xfId="1" applyFont="1" applyFill="1" applyBorder="1" applyAlignment="1">
      <alignment horizontal="center"/>
    </xf>
    <xf numFmtId="0" fontId="3" fillId="12" borderId="30" xfId="1" applyFont="1" applyFill="1" applyBorder="1" applyAlignment="1">
      <alignment horizontal="center"/>
    </xf>
    <xf numFmtId="0" fontId="1" fillId="4" borderId="19" xfId="1" applyFill="1" applyBorder="1" applyAlignment="1">
      <alignment horizontal="right"/>
    </xf>
    <xf numFmtId="0" fontId="1" fillId="4" borderId="65" xfId="1" applyFill="1" applyBorder="1" applyAlignment="1">
      <alignment horizontal="right"/>
    </xf>
    <xf numFmtId="3" fontId="1" fillId="6" borderId="19" xfId="1" applyNumberFormat="1" applyFill="1" applyBorder="1" applyAlignment="1">
      <alignment horizontal="right"/>
    </xf>
    <xf numFmtId="3" fontId="1" fillId="0" borderId="67" xfId="1" applyNumberFormat="1" applyBorder="1"/>
    <xf numFmtId="3" fontId="1" fillId="0" borderId="68" xfId="1" applyNumberFormat="1" applyBorder="1"/>
    <xf numFmtId="3" fontId="1" fillId="13" borderId="69" xfId="1" applyNumberFormat="1" applyFill="1" applyBorder="1"/>
    <xf numFmtId="3" fontId="1" fillId="0" borderId="70" xfId="1" applyNumberFormat="1" applyBorder="1"/>
    <xf numFmtId="3" fontId="6" fillId="0" borderId="10" xfId="1" applyNumberFormat="1" applyFont="1" applyBorder="1"/>
    <xf numFmtId="3" fontId="1" fillId="13" borderId="71" xfId="1" applyNumberFormat="1" applyFill="1" applyBorder="1"/>
    <xf numFmtId="0" fontId="3" fillId="0" borderId="66" xfId="1" applyFont="1" applyBorder="1" applyAlignment="1">
      <alignment horizontal="center"/>
    </xf>
    <xf numFmtId="0" fontId="1" fillId="0" borderId="67" xfId="1" applyBorder="1"/>
    <xf numFmtId="0" fontId="1" fillId="0" borderId="72" xfId="1" applyBorder="1"/>
    <xf numFmtId="0" fontId="1" fillId="0" borderId="73" xfId="1" applyBorder="1"/>
    <xf numFmtId="0" fontId="1" fillId="0" borderId="19" xfId="1" applyBorder="1"/>
    <xf numFmtId="0" fontId="1" fillId="0" borderId="65" xfId="1" applyBorder="1"/>
    <xf numFmtId="0" fontId="1" fillId="0" borderId="74" xfId="1" applyBorder="1"/>
    <xf numFmtId="2" fontId="1" fillId="0" borderId="64" xfId="1" applyNumberFormat="1" applyBorder="1"/>
    <xf numFmtId="0" fontId="1" fillId="0" borderId="75" xfId="1" applyBorder="1"/>
    <xf numFmtId="3" fontId="1" fillId="0" borderId="7" xfId="1" applyNumberFormat="1" applyBorder="1"/>
    <xf numFmtId="2" fontId="1" fillId="0" borderId="63" xfId="1" applyNumberFormat="1" applyBorder="1"/>
    <xf numFmtId="0" fontId="1" fillId="0" borderId="76" xfId="1" applyBorder="1"/>
    <xf numFmtId="0" fontId="1" fillId="0" borderId="77" xfId="1" applyBorder="1"/>
    <xf numFmtId="0" fontId="1" fillId="0" borderId="78" xfId="1" applyBorder="1"/>
    <xf numFmtId="0" fontId="16" fillId="0" borderId="0" xfId="2">
      <alignment vertical="top"/>
    </xf>
    <xf numFmtId="165" fontId="17" fillId="0" borderId="0" xfId="2" applyNumberFormat="1" applyFont="1" applyAlignment="1">
      <alignment horizontal="right" vertical="top" wrapText="1"/>
    </xf>
    <xf numFmtId="3" fontId="1" fillId="4" borderId="15" xfId="1" applyNumberFormat="1" applyFill="1" applyBorder="1" applyAlignment="1">
      <alignment horizontal="center"/>
    </xf>
    <xf numFmtId="3" fontId="1" fillId="0" borderId="11" xfId="1" applyNumberFormat="1" applyFill="1" applyBorder="1" applyAlignment="1">
      <alignment horizontal="center"/>
    </xf>
    <xf numFmtId="3" fontId="1" fillId="0" borderId="17" xfId="1" applyNumberFormat="1" applyFill="1" applyBorder="1" applyAlignment="1">
      <alignment horizontal="center"/>
    </xf>
    <xf numFmtId="3" fontId="3" fillId="0" borderId="17" xfId="1" applyNumberFormat="1" applyFont="1" applyFill="1" applyBorder="1" applyAlignment="1">
      <alignment horizontal="center"/>
    </xf>
    <xf numFmtId="0" fontId="3" fillId="0" borderId="7" xfId="1" applyFont="1" applyFill="1" applyBorder="1" applyAlignment="1">
      <alignment horizontal="center"/>
    </xf>
    <xf numFmtId="0" fontId="2" fillId="0" borderId="16" xfId="1" applyFont="1" applyBorder="1" applyAlignment="1">
      <alignment horizontal="center" vertical="center"/>
    </xf>
    <xf numFmtId="3" fontId="3" fillId="0" borderId="81" xfId="1" applyNumberFormat="1" applyFont="1" applyFill="1" applyBorder="1" applyAlignment="1">
      <alignment horizontal="center"/>
    </xf>
    <xf numFmtId="3" fontId="1" fillId="0" borderId="50" xfId="1" applyNumberFormat="1" applyBorder="1" applyAlignment="1">
      <alignment horizontal="center"/>
    </xf>
    <xf numFmtId="3" fontId="1" fillId="4" borderId="39" xfId="1" applyNumberFormat="1" applyFill="1" applyBorder="1" applyAlignment="1">
      <alignment horizontal="center"/>
    </xf>
    <xf numFmtId="3" fontId="1" fillId="0" borderId="39" xfId="1" applyNumberFormat="1" applyBorder="1" applyAlignment="1">
      <alignment horizontal="center"/>
    </xf>
    <xf numFmtId="3" fontId="1" fillId="0" borderId="39" xfId="1" applyNumberFormat="1" applyFill="1" applyBorder="1" applyAlignment="1">
      <alignment horizontal="center"/>
    </xf>
    <xf numFmtId="3" fontId="1" fillId="0" borderId="54" xfId="1" applyNumberFormat="1" applyBorder="1" applyAlignment="1">
      <alignment horizontal="center"/>
    </xf>
    <xf numFmtId="0" fontId="3" fillId="0" borderId="48" xfId="1" applyFont="1" applyBorder="1" applyAlignment="1">
      <alignment horizontal="center"/>
    </xf>
    <xf numFmtId="3" fontId="3" fillId="0" borderId="15" xfId="1" applyNumberFormat="1" applyFont="1" applyBorder="1" applyAlignment="1">
      <alignment horizontal="center"/>
    </xf>
    <xf numFmtId="3" fontId="3" fillId="0" borderId="50" xfId="1" applyNumberFormat="1" applyFont="1" applyBorder="1" applyAlignment="1">
      <alignment horizontal="center"/>
    </xf>
    <xf numFmtId="0" fontId="2" fillId="3" borderId="82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3" fontId="3" fillId="0" borderId="81" xfId="0" applyNumberFormat="1" applyFont="1" applyFill="1" applyBorder="1" applyAlignment="1">
      <alignment horizontal="center"/>
    </xf>
    <xf numFmtId="3" fontId="1" fillId="0" borderId="50" xfId="0" applyNumberFormat="1" applyFont="1" applyBorder="1" applyAlignment="1">
      <alignment horizontal="center"/>
    </xf>
    <xf numFmtId="3" fontId="1" fillId="0" borderId="39" xfId="0" applyNumberFormat="1" applyFont="1" applyBorder="1" applyAlignment="1">
      <alignment horizontal="center"/>
    </xf>
    <xf numFmtId="3" fontId="1" fillId="5" borderId="39" xfId="0" applyNumberFormat="1" applyFont="1" applyFill="1" applyBorder="1" applyAlignment="1">
      <alignment horizontal="center"/>
    </xf>
    <xf numFmtId="3" fontId="1" fillId="0" borderId="54" xfId="0" applyNumberFormat="1" applyFon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3" fontId="0" fillId="4" borderId="39" xfId="0" applyNumberFormat="1" applyFill="1" applyBorder="1" applyAlignment="1">
      <alignment horizontal="center"/>
    </xf>
    <xf numFmtId="3" fontId="0" fillId="0" borderId="39" xfId="0" applyNumberFormat="1" applyBorder="1" applyAlignment="1">
      <alignment horizontal="center"/>
    </xf>
    <xf numFmtId="3" fontId="3" fillId="0" borderId="83" xfId="0" applyNumberFormat="1" applyFont="1" applyFill="1" applyBorder="1" applyAlignment="1">
      <alignment horizontal="center"/>
    </xf>
    <xf numFmtId="3" fontId="1" fillId="4" borderId="82" xfId="0" applyNumberFormat="1" applyFont="1" applyFill="1" applyBorder="1" applyAlignment="1">
      <alignment horizontal="center"/>
    </xf>
    <xf numFmtId="3" fontId="1" fillId="4" borderId="83" xfId="0" applyNumberFormat="1" applyFont="1" applyFill="1" applyBorder="1" applyAlignment="1">
      <alignment horizontal="center"/>
    </xf>
    <xf numFmtId="3" fontId="1" fillId="4" borderId="39" xfId="0" applyNumberFormat="1" applyFont="1" applyFill="1" applyBorder="1" applyAlignment="1">
      <alignment horizontal="center"/>
    </xf>
    <xf numFmtId="3" fontId="1" fillId="0" borderId="82" xfId="0" applyNumberFormat="1" applyFont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3" fontId="0" fillId="0" borderId="82" xfId="0" applyNumberFormat="1" applyBorder="1" applyAlignment="1">
      <alignment horizontal="center"/>
    </xf>
    <xf numFmtId="3" fontId="0" fillId="4" borderId="83" xfId="0" applyNumberFormat="1" applyFill="1" applyBorder="1" applyAlignment="1">
      <alignment horizontal="center"/>
    </xf>
    <xf numFmtId="3" fontId="3" fillId="0" borderId="83" xfId="0" applyNumberFormat="1" applyFont="1" applyBorder="1" applyAlignment="1">
      <alignment horizontal="center"/>
    </xf>
    <xf numFmtId="3" fontId="3" fillId="0" borderId="83" xfId="1" applyNumberFormat="1" applyFont="1" applyFill="1" applyBorder="1" applyAlignment="1">
      <alignment horizontal="center"/>
    </xf>
    <xf numFmtId="3" fontId="1" fillId="4" borderId="83" xfId="1" applyNumberFormat="1" applyFill="1" applyBorder="1" applyAlignment="1">
      <alignment horizontal="center"/>
    </xf>
    <xf numFmtId="3" fontId="1" fillId="0" borderId="82" xfId="1" applyNumberFormat="1" applyBorder="1" applyAlignment="1">
      <alignment horizontal="center"/>
    </xf>
    <xf numFmtId="3" fontId="1" fillId="4" borderId="82" xfId="1" applyNumberFormat="1" applyFill="1" applyBorder="1" applyAlignment="1">
      <alignment horizontal="center"/>
    </xf>
    <xf numFmtId="3" fontId="1" fillId="0" borderId="81" xfId="1" applyNumberFormat="1" applyBorder="1" applyAlignment="1">
      <alignment horizontal="center"/>
    </xf>
    <xf numFmtId="3" fontId="1" fillId="0" borderId="83" xfId="1" applyNumberFormat="1" applyBorder="1" applyAlignment="1">
      <alignment horizontal="center"/>
    </xf>
    <xf numFmtId="0" fontId="1" fillId="0" borderId="0" xfId="1" applyFill="1" applyAlignment="1">
      <alignment horizontal="center"/>
    </xf>
    <xf numFmtId="3" fontId="1" fillId="0" borderId="0" xfId="1" applyNumberFormat="1" applyFill="1" applyAlignment="1">
      <alignment horizontal="center"/>
    </xf>
    <xf numFmtId="0" fontId="1" fillId="0" borderId="0" xfId="1" applyFill="1"/>
    <xf numFmtId="0" fontId="3" fillId="0" borderId="80" xfId="1" applyFont="1" applyBorder="1" applyAlignment="1">
      <alignment horizontal="center"/>
    </xf>
    <xf numFmtId="0" fontId="3" fillId="0" borderId="41" xfId="1" applyFont="1" applyBorder="1" applyAlignment="1">
      <alignment horizontal="center"/>
    </xf>
    <xf numFmtId="3" fontId="3" fillId="0" borderId="35" xfId="1" applyNumberFormat="1" applyFont="1" applyBorder="1" applyAlignment="1">
      <alignment horizontal="center"/>
    </xf>
    <xf numFmtId="3" fontId="3" fillId="0" borderId="84" xfId="1" applyNumberFormat="1" applyFont="1" applyBorder="1" applyAlignment="1">
      <alignment horizontal="center"/>
    </xf>
    <xf numFmtId="3" fontId="3" fillId="0" borderId="33" xfId="1" applyNumberFormat="1" applyFont="1" applyBorder="1" applyAlignment="1">
      <alignment horizontal="center"/>
    </xf>
    <xf numFmtId="0" fontId="3" fillId="0" borderId="80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3" fontId="3" fillId="0" borderId="35" xfId="0" applyNumberFormat="1" applyFont="1" applyBorder="1" applyAlignment="1">
      <alignment horizontal="center"/>
    </xf>
    <xf numFmtId="3" fontId="3" fillId="0" borderId="84" xfId="0" applyNumberFormat="1" applyFont="1" applyBorder="1" applyAlignment="1">
      <alignment horizontal="center"/>
    </xf>
    <xf numFmtId="3" fontId="3" fillId="0" borderId="33" xfId="0" applyNumberFormat="1" applyFont="1" applyBorder="1" applyAlignment="1">
      <alignment horizontal="center"/>
    </xf>
    <xf numFmtId="0" fontId="1" fillId="0" borderId="42" xfId="0" applyFont="1" applyBorder="1"/>
    <xf numFmtId="0" fontId="8" fillId="6" borderId="42" xfId="0" applyFont="1" applyFill="1" applyBorder="1"/>
    <xf numFmtId="0" fontId="0" fillId="6" borderId="51" xfId="0" applyFill="1" applyBorder="1"/>
    <xf numFmtId="0" fontId="0" fillId="0" borderId="11" xfId="0" applyBorder="1" applyAlignment="1">
      <alignment horizontal="center" vertical="center"/>
    </xf>
    <xf numFmtId="3" fontId="1" fillId="4" borderId="7" xfId="1" applyNumberFormat="1" applyFill="1" applyBorder="1" applyAlignment="1">
      <alignment horizontal="right"/>
    </xf>
    <xf numFmtId="3" fontId="1" fillId="4" borderId="63" xfId="1" applyNumberFormat="1" applyFill="1" applyBorder="1" applyAlignment="1">
      <alignment horizontal="right"/>
    </xf>
    <xf numFmtId="3" fontId="1" fillId="8" borderId="10" xfId="1" applyNumberFormat="1" applyFill="1" applyBorder="1" applyAlignment="1">
      <alignment horizontal="right"/>
    </xf>
    <xf numFmtId="0" fontId="3" fillId="0" borderId="29" xfId="1" applyFont="1" applyBorder="1" applyAlignment="1">
      <alignment horizontal="center"/>
    </xf>
    <xf numFmtId="3" fontId="1" fillId="0" borderId="29" xfId="1" applyNumberFormat="1" applyBorder="1"/>
    <xf numFmtId="2" fontId="1" fillId="0" borderId="85" xfId="1" applyNumberFormat="1" applyBorder="1"/>
    <xf numFmtId="3" fontId="10" fillId="11" borderId="9" xfId="1" applyNumberFormat="1" applyFont="1" applyFill="1" applyBorder="1" applyAlignment="1">
      <alignment horizontal="right"/>
    </xf>
    <xf numFmtId="0" fontId="22" fillId="0" borderId="0" xfId="3">
      <alignment vertical="top"/>
    </xf>
    <xf numFmtId="165" fontId="23" fillId="0" borderId="0" xfId="3" applyNumberFormat="1" applyFont="1" applyAlignment="1">
      <alignment horizontal="right" vertical="top" wrapText="1"/>
    </xf>
    <xf numFmtId="0" fontId="24" fillId="0" borderId="0" xfId="3" applyFont="1" applyAlignment="1">
      <alignment horizontal="left" vertical="top" wrapText="1" readingOrder="1"/>
    </xf>
    <xf numFmtId="165" fontId="24" fillId="0" borderId="0" xfId="3" applyNumberFormat="1" applyFont="1" applyAlignment="1">
      <alignment horizontal="right" vertical="top" wrapText="1"/>
    </xf>
    <xf numFmtId="166" fontId="24" fillId="0" borderId="79" xfId="3" applyNumberFormat="1" applyFont="1" applyBorder="1" applyAlignment="1">
      <alignment horizontal="right" vertical="top" wrapText="1"/>
    </xf>
    <xf numFmtId="2" fontId="1" fillId="0" borderId="11" xfId="0" applyNumberFormat="1" applyFont="1" applyFill="1" applyBorder="1" applyAlignment="1">
      <alignment horizontal="center" vertical="center"/>
    </xf>
    <xf numFmtId="0" fontId="26" fillId="0" borderId="0" xfId="1" applyFont="1"/>
    <xf numFmtId="0" fontId="27" fillId="0" borderId="0" xfId="1" applyFont="1"/>
    <xf numFmtId="0" fontId="28" fillId="0" borderId="86" xfId="1" applyFont="1" applyBorder="1"/>
    <xf numFmtId="0" fontId="28" fillId="0" borderId="60" xfId="1" applyFont="1" applyBorder="1"/>
    <xf numFmtId="0" fontId="28" fillId="0" borderId="87" xfId="1" applyFont="1" applyBorder="1"/>
    <xf numFmtId="0" fontId="13" fillId="0" borderId="20" xfId="1" applyFont="1" applyBorder="1" applyAlignment="1">
      <alignment horizontal="center"/>
    </xf>
    <xf numFmtId="0" fontId="28" fillId="0" borderId="73" xfId="1" applyFont="1" applyBorder="1"/>
    <xf numFmtId="3" fontId="28" fillId="0" borderId="19" xfId="1" applyNumberFormat="1" applyFont="1" applyBorder="1"/>
    <xf numFmtId="0" fontId="13" fillId="0" borderId="74" xfId="1" applyFont="1" applyBorder="1"/>
    <xf numFmtId="3" fontId="28" fillId="0" borderId="10" xfId="1" applyNumberFormat="1" applyFont="1" applyBorder="1"/>
    <xf numFmtId="0" fontId="8" fillId="0" borderId="0" xfId="1" applyFont="1"/>
    <xf numFmtId="0" fontId="13" fillId="0" borderId="76" xfId="1" applyFont="1" applyBorder="1"/>
    <xf numFmtId="3" fontId="28" fillId="0" borderId="77" xfId="1" applyNumberFormat="1" applyFont="1" applyBorder="1"/>
    <xf numFmtId="3" fontId="28" fillId="14" borderId="10" xfId="1" applyNumberFormat="1" applyFont="1" applyFill="1" applyBorder="1"/>
    <xf numFmtId="0" fontId="28" fillId="0" borderId="4" xfId="1" applyFont="1" applyBorder="1"/>
    <xf numFmtId="0" fontId="13" fillId="0" borderId="4" xfId="1" applyFont="1" applyBorder="1" applyAlignment="1">
      <alignment horizontal="center"/>
    </xf>
    <xf numFmtId="0" fontId="28" fillId="0" borderId="9" xfId="1" applyFont="1" applyBorder="1"/>
    <xf numFmtId="0" fontId="28" fillId="0" borderId="19" xfId="1" applyFont="1" applyBorder="1"/>
    <xf numFmtId="0" fontId="13" fillId="0" borderId="10" xfId="1" applyFont="1" applyBorder="1"/>
    <xf numFmtId="0" fontId="13" fillId="0" borderId="13" xfId="1" applyFont="1" applyBorder="1"/>
    <xf numFmtId="3" fontId="28" fillId="0" borderId="13" xfId="1" applyNumberFormat="1" applyFont="1" applyBorder="1"/>
    <xf numFmtId="0" fontId="3" fillId="0" borderId="0" xfId="1" applyFont="1" applyAlignment="1">
      <alignment horizontal="center"/>
    </xf>
    <xf numFmtId="0" fontId="7" fillId="7" borderId="0" xfId="0" applyFont="1" applyFill="1" applyAlignment="1">
      <alignment horizontal="center"/>
    </xf>
    <xf numFmtId="0" fontId="13" fillId="10" borderId="0" xfId="0" applyFont="1" applyFill="1" applyAlignment="1">
      <alignment horizontal="center"/>
    </xf>
    <xf numFmtId="0" fontId="7" fillId="0" borderId="11" xfId="0" applyFont="1" applyBorder="1" applyAlignment="1">
      <alignment horizontal="center"/>
    </xf>
    <xf numFmtId="0" fontId="13" fillId="10" borderId="0" xfId="1" applyFont="1" applyFill="1" applyAlignment="1">
      <alignment horizontal="center"/>
    </xf>
    <xf numFmtId="0" fontId="23" fillId="0" borderId="0" xfId="3" applyFont="1" applyAlignment="1">
      <alignment horizontal="left" vertical="top" wrapText="1" readingOrder="1"/>
    </xf>
    <xf numFmtId="14" fontId="23" fillId="0" borderId="0" xfId="3" applyNumberFormat="1" applyFont="1" applyAlignment="1">
      <alignment horizontal="left" vertical="top" wrapText="1"/>
    </xf>
    <xf numFmtId="164" fontId="23" fillId="0" borderId="0" xfId="3" applyNumberFormat="1" applyFont="1" applyAlignment="1">
      <alignment horizontal="left" vertical="top" wrapText="1"/>
    </xf>
    <xf numFmtId="0" fontId="24" fillId="0" borderId="0" xfId="3" applyFont="1" applyAlignment="1">
      <alignment horizontal="center" vertical="top" wrapText="1"/>
    </xf>
    <xf numFmtId="0" fontId="18" fillId="0" borderId="0" xfId="2" applyFont="1" applyAlignment="1">
      <alignment horizontal="center" vertical="top" wrapText="1" readingOrder="1"/>
    </xf>
    <xf numFmtId="0" fontId="24" fillId="0" borderId="0" xfId="3" applyFont="1" applyAlignment="1">
      <alignment horizontal="left" vertical="top" wrapText="1"/>
    </xf>
    <xf numFmtId="0" fontId="23" fillId="0" borderId="0" xfId="3" applyFont="1" applyAlignment="1">
      <alignment horizontal="left" vertical="top" wrapText="1"/>
    </xf>
    <xf numFmtId="3" fontId="23" fillId="0" borderId="0" xfId="3" applyNumberFormat="1" applyFont="1" applyAlignment="1">
      <alignment horizontal="right" vertical="top" wrapText="1"/>
    </xf>
    <xf numFmtId="0" fontId="24" fillId="0" borderId="0" xfId="3" applyFont="1" applyAlignment="1">
      <alignment horizontal="left" vertical="top" wrapText="1" readingOrder="1"/>
    </xf>
    <xf numFmtId="0" fontId="24" fillId="0" borderId="0" xfId="3" applyFont="1" applyAlignment="1">
      <alignment horizontal="center" vertical="top" wrapText="1" readingOrder="1"/>
    </xf>
    <xf numFmtId="0" fontId="25" fillId="0" borderId="0" xfId="3" applyFont="1" applyAlignment="1">
      <alignment horizontal="left" vertical="top" wrapText="1"/>
    </xf>
    <xf numFmtId="3" fontId="24" fillId="0" borderId="0" xfId="3" applyNumberFormat="1" applyFont="1" applyAlignment="1">
      <alignment horizontal="right" vertical="top" wrapText="1"/>
    </xf>
    <xf numFmtId="0" fontId="24" fillId="0" borderId="79" xfId="3" applyFont="1" applyBorder="1" applyAlignment="1">
      <alignment horizontal="left" vertical="top" wrapText="1" readingOrder="1"/>
    </xf>
    <xf numFmtId="3" fontId="24" fillId="0" borderId="79" xfId="3" applyNumberFormat="1" applyFont="1" applyBorder="1" applyAlignment="1">
      <alignment horizontal="right" vertical="top" wrapText="1"/>
    </xf>
    <xf numFmtId="0" fontId="18" fillId="0" borderId="79" xfId="2" applyFont="1" applyBorder="1" applyAlignment="1">
      <alignment horizontal="left" vertical="top" wrapText="1" readingOrder="1"/>
    </xf>
    <xf numFmtId="3" fontId="18" fillId="0" borderId="79" xfId="2" applyNumberFormat="1" applyFont="1" applyBorder="1" applyAlignment="1">
      <alignment horizontal="right" vertical="top" wrapText="1"/>
    </xf>
    <xf numFmtId="0" fontId="17" fillId="0" borderId="0" xfId="2" applyFont="1" applyAlignment="1">
      <alignment horizontal="left" vertical="top" wrapText="1"/>
    </xf>
    <xf numFmtId="3" fontId="17" fillId="0" borderId="0" xfId="2" applyNumberFormat="1" applyFont="1" applyAlignment="1">
      <alignment horizontal="right" vertical="top" wrapText="1"/>
    </xf>
    <xf numFmtId="0" fontId="18" fillId="0" borderId="0" xfId="2" applyFont="1" applyAlignment="1">
      <alignment horizontal="left" vertical="top" wrapText="1"/>
    </xf>
    <xf numFmtId="0" fontId="18" fillId="0" borderId="0" xfId="2" applyFont="1" applyAlignment="1">
      <alignment horizontal="left" vertical="top" wrapText="1" readingOrder="1"/>
    </xf>
    <xf numFmtId="0" fontId="19" fillId="0" borderId="0" xfId="2" applyFont="1" applyAlignment="1">
      <alignment horizontal="left" vertical="top" wrapText="1"/>
    </xf>
    <xf numFmtId="3" fontId="18" fillId="0" borderId="0" xfId="2" applyNumberFormat="1" applyFont="1" applyAlignment="1">
      <alignment horizontal="right" vertical="top" wrapText="1"/>
    </xf>
    <xf numFmtId="0" fontId="18" fillId="0" borderId="0" xfId="2" applyFont="1" applyAlignment="1">
      <alignment horizontal="center" vertical="top" wrapText="1"/>
    </xf>
    <xf numFmtId="0" fontId="17" fillId="0" borderId="0" xfId="2" applyFont="1" applyAlignment="1">
      <alignment horizontal="left" vertical="top" wrapText="1" readingOrder="1"/>
    </xf>
    <xf numFmtId="14" fontId="17" fillId="0" borderId="0" xfId="2" applyNumberFormat="1" applyFont="1" applyAlignment="1">
      <alignment horizontal="left" vertical="top" wrapText="1"/>
    </xf>
    <xf numFmtId="164" fontId="17" fillId="0" borderId="0" xfId="2" applyNumberFormat="1" applyFont="1" applyAlignment="1">
      <alignment horizontal="left" vertical="top" wrapText="1"/>
    </xf>
  </cellXfs>
  <cellStyles count="4">
    <cellStyle name="Normal" xfId="0" builtinId="0"/>
    <cellStyle name="Normal 2" xfId="1" xr:uid="{FE26FD96-9A70-4019-BF71-4EF515626669}"/>
    <cellStyle name="Normal 3" xfId="2" xr:uid="{F74A2821-09B1-4EA0-8A17-A8CD2C4B307E}"/>
    <cellStyle name="Normal 4" xfId="3" xr:uid="{4CFF20FD-6CFE-46C9-8FB9-BEFAAD8D99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37F0D-39AB-4F11-A0E4-6ADAF7CB5264}">
  <dimension ref="A1:D711"/>
  <sheetViews>
    <sheetView tabSelected="1" zoomScaleNormal="100" workbookViewId="0">
      <pane ySplit="1" topLeftCell="A2" activePane="bottomLeft" state="frozen"/>
      <selection pane="bottomLeft" activeCell="C152" sqref="C152:D152"/>
    </sheetView>
  </sheetViews>
  <sheetFormatPr baseColWidth="10" defaultColWidth="9.5703125" defaultRowHeight="12.75" x14ac:dyDescent="0.2"/>
  <cols>
    <col min="1" max="1" width="19.42578125" style="111" customWidth="1"/>
    <col min="2" max="2" width="8.7109375" style="111" customWidth="1"/>
    <col min="3" max="3" width="12.140625" style="111" customWidth="1"/>
    <col min="4" max="4" width="11.5703125" style="111" customWidth="1"/>
    <col min="5" max="240" width="9.5703125" style="72"/>
    <col min="241" max="241" width="14.85546875" style="72" customWidth="1"/>
    <col min="242" max="245" width="8.7109375" style="72" customWidth="1"/>
    <col min="246" max="246" width="9.28515625" style="72" customWidth="1"/>
    <col min="247" max="247" width="12.140625" style="72" customWidth="1"/>
    <col min="248" max="252" width="8.7109375" style="72" customWidth="1"/>
    <col min="253" max="496" width="9.5703125" style="72"/>
    <col min="497" max="497" width="14.85546875" style="72" customWidth="1"/>
    <col min="498" max="501" width="8.7109375" style="72" customWidth="1"/>
    <col min="502" max="502" width="9.28515625" style="72" customWidth="1"/>
    <col min="503" max="503" width="12.140625" style="72" customWidth="1"/>
    <col min="504" max="508" width="8.7109375" style="72" customWidth="1"/>
    <col min="509" max="752" width="9.5703125" style="72"/>
    <col min="753" max="753" width="14.85546875" style="72" customWidth="1"/>
    <col min="754" max="757" width="8.7109375" style="72" customWidth="1"/>
    <col min="758" max="758" width="9.28515625" style="72" customWidth="1"/>
    <col min="759" max="759" width="12.140625" style="72" customWidth="1"/>
    <col min="760" max="764" width="8.7109375" style="72" customWidth="1"/>
    <col min="765" max="1008" width="9.5703125" style="72"/>
    <col min="1009" max="1009" width="14.85546875" style="72" customWidth="1"/>
    <col min="1010" max="1013" width="8.7109375" style="72" customWidth="1"/>
    <col min="1014" max="1014" width="9.28515625" style="72" customWidth="1"/>
    <col min="1015" max="1015" width="12.140625" style="72" customWidth="1"/>
    <col min="1016" max="1020" width="8.7109375" style="72" customWidth="1"/>
    <col min="1021" max="1264" width="9.5703125" style="72"/>
    <col min="1265" max="1265" width="14.85546875" style="72" customWidth="1"/>
    <col min="1266" max="1269" width="8.7109375" style="72" customWidth="1"/>
    <col min="1270" max="1270" width="9.28515625" style="72" customWidth="1"/>
    <col min="1271" max="1271" width="12.140625" style="72" customWidth="1"/>
    <col min="1272" max="1276" width="8.7109375" style="72" customWidth="1"/>
    <col min="1277" max="1520" width="9.5703125" style="72"/>
    <col min="1521" max="1521" width="14.85546875" style="72" customWidth="1"/>
    <col min="1522" max="1525" width="8.7109375" style="72" customWidth="1"/>
    <col min="1526" max="1526" width="9.28515625" style="72" customWidth="1"/>
    <col min="1527" max="1527" width="12.140625" style="72" customWidth="1"/>
    <col min="1528" max="1532" width="8.7109375" style="72" customWidth="1"/>
    <col min="1533" max="1776" width="9.5703125" style="72"/>
    <col min="1777" max="1777" width="14.85546875" style="72" customWidth="1"/>
    <col min="1778" max="1781" width="8.7109375" style="72" customWidth="1"/>
    <col min="1782" max="1782" width="9.28515625" style="72" customWidth="1"/>
    <col min="1783" max="1783" width="12.140625" style="72" customWidth="1"/>
    <col min="1784" max="1788" width="8.7109375" style="72" customWidth="1"/>
    <col min="1789" max="2032" width="9.5703125" style="72"/>
    <col min="2033" max="2033" width="14.85546875" style="72" customWidth="1"/>
    <col min="2034" max="2037" width="8.7109375" style="72" customWidth="1"/>
    <col min="2038" max="2038" width="9.28515625" style="72" customWidth="1"/>
    <col min="2039" max="2039" width="12.140625" style="72" customWidth="1"/>
    <col min="2040" max="2044" width="8.7109375" style="72" customWidth="1"/>
    <col min="2045" max="2288" width="9.5703125" style="72"/>
    <col min="2289" max="2289" width="14.85546875" style="72" customWidth="1"/>
    <col min="2290" max="2293" width="8.7109375" style="72" customWidth="1"/>
    <col min="2294" max="2294" width="9.28515625" style="72" customWidth="1"/>
    <col min="2295" max="2295" width="12.140625" style="72" customWidth="1"/>
    <col min="2296" max="2300" width="8.7109375" style="72" customWidth="1"/>
    <col min="2301" max="2544" width="9.5703125" style="72"/>
    <col min="2545" max="2545" width="14.85546875" style="72" customWidth="1"/>
    <col min="2546" max="2549" width="8.7109375" style="72" customWidth="1"/>
    <col min="2550" max="2550" width="9.28515625" style="72" customWidth="1"/>
    <col min="2551" max="2551" width="12.140625" style="72" customWidth="1"/>
    <col min="2552" max="2556" width="8.7109375" style="72" customWidth="1"/>
    <col min="2557" max="2800" width="9.5703125" style="72"/>
    <col min="2801" max="2801" width="14.85546875" style="72" customWidth="1"/>
    <col min="2802" max="2805" width="8.7109375" style="72" customWidth="1"/>
    <col min="2806" max="2806" width="9.28515625" style="72" customWidth="1"/>
    <col min="2807" max="2807" width="12.140625" style="72" customWidth="1"/>
    <col min="2808" max="2812" width="8.7109375" style="72" customWidth="1"/>
    <col min="2813" max="3056" width="9.5703125" style="72"/>
    <col min="3057" max="3057" width="14.85546875" style="72" customWidth="1"/>
    <col min="3058" max="3061" width="8.7109375" style="72" customWidth="1"/>
    <col min="3062" max="3062" width="9.28515625" style="72" customWidth="1"/>
    <col min="3063" max="3063" width="12.140625" style="72" customWidth="1"/>
    <col min="3064" max="3068" width="8.7109375" style="72" customWidth="1"/>
    <col min="3069" max="3312" width="9.5703125" style="72"/>
    <col min="3313" max="3313" width="14.85546875" style="72" customWidth="1"/>
    <col min="3314" max="3317" width="8.7109375" style="72" customWidth="1"/>
    <col min="3318" max="3318" width="9.28515625" style="72" customWidth="1"/>
    <col min="3319" max="3319" width="12.140625" style="72" customWidth="1"/>
    <col min="3320" max="3324" width="8.7109375" style="72" customWidth="1"/>
    <col min="3325" max="3568" width="9.5703125" style="72"/>
    <col min="3569" max="3569" width="14.85546875" style="72" customWidth="1"/>
    <col min="3570" max="3573" width="8.7109375" style="72" customWidth="1"/>
    <col min="3574" max="3574" width="9.28515625" style="72" customWidth="1"/>
    <col min="3575" max="3575" width="12.140625" style="72" customWidth="1"/>
    <col min="3576" max="3580" width="8.7109375" style="72" customWidth="1"/>
    <col min="3581" max="3824" width="9.5703125" style="72"/>
    <col min="3825" max="3825" width="14.85546875" style="72" customWidth="1"/>
    <col min="3826" max="3829" width="8.7109375" style="72" customWidth="1"/>
    <col min="3830" max="3830" width="9.28515625" style="72" customWidth="1"/>
    <col min="3831" max="3831" width="12.140625" style="72" customWidth="1"/>
    <col min="3832" max="3836" width="8.7109375" style="72" customWidth="1"/>
    <col min="3837" max="4080" width="9.5703125" style="72"/>
    <col min="4081" max="4081" width="14.85546875" style="72" customWidth="1"/>
    <col min="4082" max="4085" width="8.7109375" style="72" customWidth="1"/>
    <col min="4086" max="4086" width="9.28515625" style="72" customWidth="1"/>
    <col min="4087" max="4087" width="12.140625" style="72" customWidth="1"/>
    <col min="4088" max="4092" width="8.7109375" style="72" customWidth="1"/>
    <col min="4093" max="4336" width="9.5703125" style="72"/>
    <col min="4337" max="4337" width="14.85546875" style="72" customWidth="1"/>
    <col min="4338" max="4341" width="8.7109375" style="72" customWidth="1"/>
    <col min="4342" max="4342" width="9.28515625" style="72" customWidth="1"/>
    <col min="4343" max="4343" width="12.140625" style="72" customWidth="1"/>
    <col min="4344" max="4348" width="8.7109375" style="72" customWidth="1"/>
    <col min="4349" max="4592" width="9.5703125" style="72"/>
    <col min="4593" max="4593" width="14.85546875" style="72" customWidth="1"/>
    <col min="4594" max="4597" width="8.7109375" style="72" customWidth="1"/>
    <col min="4598" max="4598" width="9.28515625" style="72" customWidth="1"/>
    <col min="4599" max="4599" width="12.140625" style="72" customWidth="1"/>
    <col min="4600" max="4604" width="8.7109375" style="72" customWidth="1"/>
    <col min="4605" max="4848" width="9.5703125" style="72"/>
    <col min="4849" max="4849" width="14.85546875" style="72" customWidth="1"/>
    <col min="4850" max="4853" width="8.7109375" style="72" customWidth="1"/>
    <col min="4854" max="4854" width="9.28515625" style="72" customWidth="1"/>
    <col min="4855" max="4855" width="12.140625" style="72" customWidth="1"/>
    <col min="4856" max="4860" width="8.7109375" style="72" customWidth="1"/>
    <col min="4861" max="5104" width="9.5703125" style="72"/>
    <col min="5105" max="5105" width="14.85546875" style="72" customWidth="1"/>
    <col min="5106" max="5109" width="8.7109375" style="72" customWidth="1"/>
    <col min="5110" max="5110" width="9.28515625" style="72" customWidth="1"/>
    <col min="5111" max="5111" width="12.140625" style="72" customWidth="1"/>
    <col min="5112" max="5116" width="8.7109375" style="72" customWidth="1"/>
    <col min="5117" max="5360" width="9.5703125" style="72"/>
    <col min="5361" max="5361" width="14.85546875" style="72" customWidth="1"/>
    <col min="5362" max="5365" width="8.7109375" style="72" customWidth="1"/>
    <col min="5366" max="5366" width="9.28515625" style="72" customWidth="1"/>
    <col min="5367" max="5367" width="12.140625" style="72" customWidth="1"/>
    <col min="5368" max="5372" width="8.7109375" style="72" customWidth="1"/>
    <col min="5373" max="5616" width="9.5703125" style="72"/>
    <col min="5617" max="5617" width="14.85546875" style="72" customWidth="1"/>
    <col min="5618" max="5621" width="8.7109375" style="72" customWidth="1"/>
    <col min="5622" max="5622" width="9.28515625" style="72" customWidth="1"/>
    <col min="5623" max="5623" width="12.140625" style="72" customWidth="1"/>
    <col min="5624" max="5628" width="8.7109375" style="72" customWidth="1"/>
    <col min="5629" max="5872" width="9.5703125" style="72"/>
    <col min="5873" max="5873" width="14.85546875" style="72" customWidth="1"/>
    <col min="5874" max="5877" width="8.7109375" style="72" customWidth="1"/>
    <col min="5878" max="5878" width="9.28515625" style="72" customWidth="1"/>
    <col min="5879" max="5879" width="12.140625" style="72" customWidth="1"/>
    <col min="5880" max="5884" width="8.7109375" style="72" customWidth="1"/>
    <col min="5885" max="6128" width="9.5703125" style="72"/>
    <col min="6129" max="6129" width="14.85546875" style="72" customWidth="1"/>
    <col min="6130" max="6133" width="8.7109375" style="72" customWidth="1"/>
    <col min="6134" max="6134" width="9.28515625" style="72" customWidth="1"/>
    <col min="6135" max="6135" width="12.140625" style="72" customWidth="1"/>
    <col min="6136" max="6140" width="8.7109375" style="72" customWidth="1"/>
    <col min="6141" max="6384" width="9.5703125" style="72"/>
    <col min="6385" max="6385" width="14.85546875" style="72" customWidth="1"/>
    <col min="6386" max="6389" width="8.7109375" style="72" customWidth="1"/>
    <col min="6390" max="6390" width="9.28515625" style="72" customWidth="1"/>
    <col min="6391" max="6391" width="12.140625" style="72" customWidth="1"/>
    <col min="6392" max="6396" width="8.7109375" style="72" customWidth="1"/>
    <col min="6397" max="6640" width="9.5703125" style="72"/>
    <col min="6641" max="6641" width="14.85546875" style="72" customWidth="1"/>
    <col min="6642" max="6645" width="8.7109375" style="72" customWidth="1"/>
    <col min="6646" max="6646" width="9.28515625" style="72" customWidth="1"/>
    <col min="6647" max="6647" width="12.140625" style="72" customWidth="1"/>
    <col min="6648" max="6652" width="8.7109375" style="72" customWidth="1"/>
    <col min="6653" max="6896" width="9.5703125" style="72"/>
    <col min="6897" max="6897" width="14.85546875" style="72" customWidth="1"/>
    <col min="6898" max="6901" width="8.7109375" style="72" customWidth="1"/>
    <col min="6902" max="6902" width="9.28515625" style="72" customWidth="1"/>
    <col min="6903" max="6903" width="12.140625" style="72" customWidth="1"/>
    <col min="6904" max="6908" width="8.7109375" style="72" customWidth="1"/>
    <col min="6909" max="7152" width="9.5703125" style="72"/>
    <col min="7153" max="7153" width="14.85546875" style="72" customWidth="1"/>
    <col min="7154" max="7157" width="8.7109375" style="72" customWidth="1"/>
    <col min="7158" max="7158" width="9.28515625" style="72" customWidth="1"/>
    <col min="7159" max="7159" width="12.140625" style="72" customWidth="1"/>
    <col min="7160" max="7164" width="8.7109375" style="72" customWidth="1"/>
    <col min="7165" max="7408" width="9.5703125" style="72"/>
    <col min="7409" max="7409" width="14.85546875" style="72" customWidth="1"/>
    <col min="7410" max="7413" width="8.7109375" style="72" customWidth="1"/>
    <col min="7414" max="7414" width="9.28515625" style="72" customWidth="1"/>
    <col min="7415" max="7415" width="12.140625" style="72" customWidth="1"/>
    <col min="7416" max="7420" width="8.7109375" style="72" customWidth="1"/>
    <col min="7421" max="7664" width="9.5703125" style="72"/>
    <col min="7665" max="7665" width="14.85546875" style="72" customWidth="1"/>
    <col min="7666" max="7669" width="8.7109375" style="72" customWidth="1"/>
    <col min="7670" max="7670" width="9.28515625" style="72" customWidth="1"/>
    <col min="7671" max="7671" width="12.140625" style="72" customWidth="1"/>
    <col min="7672" max="7676" width="8.7109375" style="72" customWidth="1"/>
    <col min="7677" max="7920" width="9.5703125" style="72"/>
    <col min="7921" max="7921" width="14.85546875" style="72" customWidth="1"/>
    <col min="7922" max="7925" width="8.7109375" style="72" customWidth="1"/>
    <col min="7926" max="7926" width="9.28515625" style="72" customWidth="1"/>
    <col min="7927" max="7927" width="12.140625" style="72" customWidth="1"/>
    <col min="7928" max="7932" width="8.7109375" style="72" customWidth="1"/>
    <col min="7933" max="8176" width="9.5703125" style="72"/>
    <col min="8177" max="8177" width="14.85546875" style="72" customWidth="1"/>
    <col min="8178" max="8181" width="8.7109375" style="72" customWidth="1"/>
    <col min="8182" max="8182" width="9.28515625" style="72" customWidth="1"/>
    <col min="8183" max="8183" width="12.140625" style="72" customWidth="1"/>
    <col min="8184" max="8188" width="8.7109375" style="72" customWidth="1"/>
    <col min="8189" max="8432" width="9.5703125" style="72"/>
    <col min="8433" max="8433" width="14.85546875" style="72" customWidth="1"/>
    <col min="8434" max="8437" width="8.7109375" style="72" customWidth="1"/>
    <col min="8438" max="8438" width="9.28515625" style="72" customWidth="1"/>
    <col min="8439" max="8439" width="12.140625" style="72" customWidth="1"/>
    <col min="8440" max="8444" width="8.7109375" style="72" customWidth="1"/>
    <col min="8445" max="8688" width="9.5703125" style="72"/>
    <col min="8689" max="8689" width="14.85546875" style="72" customWidth="1"/>
    <col min="8690" max="8693" width="8.7109375" style="72" customWidth="1"/>
    <col min="8694" max="8694" width="9.28515625" style="72" customWidth="1"/>
    <col min="8695" max="8695" width="12.140625" style="72" customWidth="1"/>
    <col min="8696" max="8700" width="8.7109375" style="72" customWidth="1"/>
    <col min="8701" max="8944" width="9.5703125" style="72"/>
    <col min="8945" max="8945" width="14.85546875" style="72" customWidth="1"/>
    <col min="8946" max="8949" width="8.7109375" style="72" customWidth="1"/>
    <col min="8950" max="8950" width="9.28515625" style="72" customWidth="1"/>
    <col min="8951" max="8951" width="12.140625" style="72" customWidth="1"/>
    <col min="8952" max="8956" width="8.7109375" style="72" customWidth="1"/>
    <col min="8957" max="9200" width="9.5703125" style="72"/>
    <col min="9201" max="9201" width="14.85546875" style="72" customWidth="1"/>
    <col min="9202" max="9205" width="8.7109375" style="72" customWidth="1"/>
    <col min="9206" max="9206" width="9.28515625" style="72" customWidth="1"/>
    <col min="9207" max="9207" width="12.140625" style="72" customWidth="1"/>
    <col min="9208" max="9212" width="8.7109375" style="72" customWidth="1"/>
    <col min="9213" max="9456" width="9.5703125" style="72"/>
    <col min="9457" max="9457" width="14.85546875" style="72" customWidth="1"/>
    <col min="9458" max="9461" width="8.7109375" style="72" customWidth="1"/>
    <col min="9462" max="9462" width="9.28515625" style="72" customWidth="1"/>
    <col min="9463" max="9463" width="12.140625" style="72" customWidth="1"/>
    <col min="9464" max="9468" width="8.7109375" style="72" customWidth="1"/>
    <col min="9469" max="9712" width="9.5703125" style="72"/>
    <col min="9713" max="9713" width="14.85546875" style="72" customWidth="1"/>
    <col min="9714" max="9717" width="8.7109375" style="72" customWidth="1"/>
    <col min="9718" max="9718" width="9.28515625" style="72" customWidth="1"/>
    <col min="9719" max="9719" width="12.140625" style="72" customWidth="1"/>
    <col min="9720" max="9724" width="8.7109375" style="72" customWidth="1"/>
    <col min="9725" max="9968" width="9.5703125" style="72"/>
    <col min="9969" max="9969" width="14.85546875" style="72" customWidth="1"/>
    <col min="9970" max="9973" width="8.7109375" style="72" customWidth="1"/>
    <col min="9974" max="9974" width="9.28515625" style="72" customWidth="1"/>
    <col min="9975" max="9975" width="12.140625" style="72" customWidth="1"/>
    <col min="9976" max="9980" width="8.7109375" style="72" customWidth="1"/>
    <col min="9981" max="10224" width="9.5703125" style="72"/>
    <col min="10225" max="10225" width="14.85546875" style="72" customWidth="1"/>
    <col min="10226" max="10229" width="8.7109375" style="72" customWidth="1"/>
    <col min="10230" max="10230" width="9.28515625" style="72" customWidth="1"/>
    <col min="10231" max="10231" width="12.140625" style="72" customWidth="1"/>
    <col min="10232" max="10236" width="8.7109375" style="72" customWidth="1"/>
    <col min="10237" max="10480" width="9.5703125" style="72"/>
    <col min="10481" max="10481" width="14.85546875" style="72" customWidth="1"/>
    <col min="10482" max="10485" width="8.7109375" style="72" customWidth="1"/>
    <col min="10486" max="10486" width="9.28515625" style="72" customWidth="1"/>
    <col min="10487" max="10487" width="12.140625" style="72" customWidth="1"/>
    <col min="10488" max="10492" width="8.7109375" style="72" customWidth="1"/>
    <col min="10493" max="10736" width="9.5703125" style="72"/>
    <col min="10737" max="10737" width="14.85546875" style="72" customWidth="1"/>
    <col min="10738" max="10741" width="8.7109375" style="72" customWidth="1"/>
    <col min="10742" max="10742" width="9.28515625" style="72" customWidth="1"/>
    <col min="10743" max="10743" width="12.140625" style="72" customWidth="1"/>
    <col min="10744" max="10748" width="8.7109375" style="72" customWidth="1"/>
    <col min="10749" max="10992" width="9.5703125" style="72"/>
    <col min="10993" max="10993" width="14.85546875" style="72" customWidth="1"/>
    <col min="10994" max="10997" width="8.7109375" style="72" customWidth="1"/>
    <col min="10998" max="10998" width="9.28515625" style="72" customWidth="1"/>
    <col min="10999" max="10999" width="12.140625" style="72" customWidth="1"/>
    <col min="11000" max="11004" width="8.7109375" style="72" customWidth="1"/>
    <col min="11005" max="11248" width="9.5703125" style="72"/>
    <col min="11249" max="11249" width="14.85546875" style="72" customWidth="1"/>
    <col min="11250" max="11253" width="8.7109375" style="72" customWidth="1"/>
    <col min="11254" max="11254" width="9.28515625" style="72" customWidth="1"/>
    <col min="11255" max="11255" width="12.140625" style="72" customWidth="1"/>
    <col min="11256" max="11260" width="8.7109375" style="72" customWidth="1"/>
    <col min="11261" max="11504" width="9.5703125" style="72"/>
    <col min="11505" max="11505" width="14.85546875" style="72" customWidth="1"/>
    <col min="11506" max="11509" width="8.7109375" style="72" customWidth="1"/>
    <col min="11510" max="11510" width="9.28515625" style="72" customWidth="1"/>
    <col min="11511" max="11511" width="12.140625" style="72" customWidth="1"/>
    <col min="11512" max="11516" width="8.7109375" style="72" customWidth="1"/>
    <col min="11517" max="11760" width="9.5703125" style="72"/>
    <col min="11761" max="11761" width="14.85546875" style="72" customWidth="1"/>
    <col min="11762" max="11765" width="8.7109375" style="72" customWidth="1"/>
    <col min="11766" max="11766" width="9.28515625" style="72" customWidth="1"/>
    <col min="11767" max="11767" width="12.140625" style="72" customWidth="1"/>
    <col min="11768" max="11772" width="8.7109375" style="72" customWidth="1"/>
    <col min="11773" max="12016" width="9.5703125" style="72"/>
    <col min="12017" max="12017" width="14.85546875" style="72" customWidth="1"/>
    <col min="12018" max="12021" width="8.7109375" style="72" customWidth="1"/>
    <col min="12022" max="12022" width="9.28515625" style="72" customWidth="1"/>
    <col min="12023" max="12023" width="12.140625" style="72" customWidth="1"/>
    <col min="12024" max="12028" width="8.7109375" style="72" customWidth="1"/>
    <col min="12029" max="12272" width="9.5703125" style="72"/>
    <col min="12273" max="12273" width="14.85546875" style="72" customWidth="1"/>
    <col min="12274" max="12277" width="8.7109375" style="72" customWidth="1"/>
    <col min="12278" max="12278" width="9.28515625" style="72" customWidth="1"/>
    <col min="12279" max="12279" width="12.140625" style="72" customWidth="1"/>
    <col min="12280" max="12284" width="8.7109375" style="72" customWidth="1"/>
    <col min="12285" max="12528" width="9.5703125" style="72"/>
    <col min="12529" max="12529" width="14.85546875" style="72" customWidth="1"/>
    <col min="12530" max="12533" width="8.7109375" style="72" customWidth="1"/>
    <col min="12534" max="12534" width="9.28515625" style="72" customWidth="1"/>
    <col min="12535" max="12535" width="12.140625" style="72" customWidth="1"/>
    <col min="12536" max="12540" width="8.7109375" style="72" customWidth="1"/>
    <col min="12541" max="12784" width="9.5703125" style="72"/>
    <col min="12785" max="12785" width="14.85546875" style="72" customWidth="1"/>
    <col min="12786" max="12789" width="8.7109375" style="72" customWidth="1"/>
    <col min="12790" max="12790" width="9.28515625" style="72" customWidth="1"/>
    <col min="12791" max="12791" width="12.140625" style="72" customWidth="1"/>
    <col min="12792" max="12796" width="8.7109375" style="72" customWidth="1"/>
    <col min="12797" max="13040" width="9.5703125" style="72"/>
    <col min="13041" max="13041" width="14.85546875" style="72" customWidth="1"/>
    <col min="13042" max="13045" width="8.7109375" style="72" customWidth="1"/>
    <col min="13046" max="13046" width="9.28515625" style="72" customWidth="1"/>
    <col min="13047" max="13047" width="12.140625" style="72" customWidth="1"/>
    <col min="13048" max="13052" width="8.7109375" style="72" customWidth="1"/>
    <col min="13053" max="13296" width="9.5703125" style="72"/>
    <col min="13297" max="13297" width="14.85546875" style="72" customWidth="1"/>
    <col min="13298" max="13301" width="8.7109375" style="72" customWidth="1"/>
    <col min="13302" max="13302" width="9.28515625" style="72" customWidth="1"/>
    <col min="13303" max="13303" width="12.140625" style="72" customWidth="1"/>
    <col min="13304" max="13308" width="8.7109375" style="72" customWidth="1"/>
    <col min="13309" max="13552" width="9.5703125" style="72"/>
    <col min="13553" max="13553" width="14.85546875" style="72" customWidth="1"/>
    <col min="13554" max="13557" width="8.7109375" style="72" customWidth="1"/>
    <col min="13558" max="13558" width="9.28515625" style="72" customWidth="1"/>
    <col min="13559" max="13559" width="12.140625" style="72" customWidth="1"/>
    <col min="13560" max="13564" width="8.7109375" style="72" customWidth="1"/>
    <col min="13565" max="13808" width="9.5703125" style="72"/>
    <col min="13809" max="13809" width="14.85546875" style="72" customWidth="1"/>
    <col min="13810" max="13813" width="8.7109375" style="72" customWidth="1"/>
    <col min="13814" max="13814" width="9.28515625" style="72" customWidth="1"/>
    <col min="13815" max="13815" width="12.140625" style="72" customWidth="1"/>
    <col min="13816" max="13820" width="8.7109375" style="72" customWidth="1"/>
    <col min="13821" max="14064" width="9.5703125" style="72"/>
    <col min="14065" max="14065" width="14.85546875" style="72" customWidth="1"/>
    <col min="14066" max="14069" width="8.7109375" style="72" customWidth="1"/>
    <col min="14070" max="14070" width="9.28515625" style="72" customWidth="1"/>
    <col min="14071" max="14071" width="12.140625" style="72" customWidth="1"/>
    <col min="14072" max="14076" width="8.7109375" style="72" customWidth="1"/>
    <col min="14077" max="14320" width="9.5703125" style="72"/>
    <col min="14321" max="14321" width="14.85546875" style="72" customWidth="1"/>
    <col min="14322" max="14325" width="8.7109375" style="72" customWidth="1"/>
    <col min="14326" max="14326" width="9.28515625" style="72" customWidth="1"/>
    <col min="14327" max="14327" width="12.140625" style="72" customWidth="1"/>
    <col min="14328" max="14332" width="8.7109375" style="72" customWidth="1"/>
    <col min="14333" max="14576" width="9.5703125" style="72"/>
    <col min="14577" max="14577" width="14.85546875" style="72" customWidth="1"/>
    <col min="14578" max="14581" width="8.7109375" style="72" customWidth="1"/>
    <col min="14582" max="14582" width="9.28515625" style="72" customWidth="1"/>
    <col min="14583" max="14583" width="12.140625" style="72" customWidth="1"/>
    <col min="14584" max="14588" width="8.7109375" style="72" customWidth="1"/>
    <col min="14589" max="14832" width="9.5703125" style="72"/>
    <col min="14833" max="14833" width="14.85546875" style="72" customWidth="1"/>
    <col min="14834" max="14837" width="8.7109375" style="72" customWidth="1"/>
    <col min="14838" max="14838" width="9.28515625" style="72" customWidth="1"/>
    <col min="14839" max="14839" width="12.140625" style="72" customWidth="1"/>
    <col min="14840" max="14844" width="8.7109375" style="72" customWidth="1"/>
    <col min="14845" max="15088" width="9.5703125" style="72"/>
    <col min="15089" max="15089" width="14.85546875" style="72" customWidth="1"/>
    <col min="15090" max="15093" width="8.7109375" style="72" customWidth="1"/>
    <col min="15094" max="15094" width="9.28515625" style="72" customWidth="1"/>
    <col min="15095" max="15095" width="12.140625" style="72" customWidth="1"/>
    <col min="15096" max="15100" width="8.7109375" style="72" customWidth="1"/>
    <col min="15101" max="15344" width="9.5703125" style="72"/>
    <col min="15345" max="15345" width="14.85546875" style="72" customWidth="1"/>
    <col min="15346" max="15349" width="8.7109375" style="72" customWidth="1"/>
    <col min="15350" max="15350" width="9.28515625" style="72" customWidth="1"/>
    <col min="15351" max="15351" width="12.140625" style="72" customWidth="1"/>
    <col min="15352" max="15356" width="8.7109375" style="72" customWidth="1"/>
    <col min="15357" max="15600" width="9.5703125" style="72"/>
    <col min="15601" max="15601" width="14.85546875" style="72" customWidth="1"/>
    <col min="15602" max="15605" width="8.7109375" style="72" customWidth="1"/>
    <col min="15606" max="15606" width="9.28515625" style="72" customWidth="1"/>
    <col min="15607" max="15607" width="12.140625" style="72" customWidth="1"/>
    <col min="15608" max="15612" width="8.7109375" style="72" customWidth="1"/>
    <col min="15613" max="15856" width="9.5703125" style="72"/>
    <col min="15857" max="15857" width="14.85546875" style="72" customWidth="1"/>
    <col min="15858" max="15861" width="8.7109375" style="72" customWidth="1"/>
    <col min="15862" max="15862" width="9.28515625" style="72" customWidth="1"/>
    <col min="15863" max="15863" width="12.140625" style="72" customWidth="1"/>
    <col min="15864" max="15868" width="8.7109375" style="72" customWidth="1"/>
    <col min="15869" max="16112" width="9.5703125" style="72"/>
    <col min="16113" max="16113" width="14.85546875" style="72" customWidth="1"/>
    <col min="16114" max="16117" width="8.7109375" style="72" customWidth="1"/>
    <col min="16118" max="16118" width="9.28515625" style="72" customWidth="1"/>
    <col min="16119" max="16119" width="12.140625" style="72" customWidth="1"/>
    <col min="16120" max="16124" width="8.7109375" style="72" customWidth="1"/>
    <col min="16125" max="16384" width="9.5703125" style="72"/>
  </cols>
  <sheetData>
    <row r="1" spans="1:4" s="68" customFormat="1" ht="26.25" customHeight="1" thickBot="1" x14ac:dyDescent="0.25">
      <c r="A1" s="266">
        <v>2025</v>
      </c>
      <c r="B1" s="66" t="s">
        <v>0</v>
      </c>
      <c r="C1" s="66" t="s">
        <v>1</v>
      </c>
      <c r="D1" s="67" t="s">
        <v>2</v>
      </c>
    </row>
    <row r="2" spans="1:4" ht="24" customHeight="1" thickBot="1" x14ac:dyDescent="0.25">
      <c r="A2" s="69" t="s">
        <v>3</v>
      </c>
      <c r="B2" s="70"/>
      <c r="C2" s="70"/>
      <c r="D2" s="353"/>
    </row>
    <row r="3" spans="1:4" x14ac:dyDescent="0.2">
      <c r="A3" s="352">
        <v>1</v>
      </c>
      <c r="B3" s="74"/>
      <c r="C3" s="75"/>
      <c r="D3" s="98"/>
    </row>
    <row r="4" spans="1:4" x14ac:dyDescent="0.2">
      <c r="A4" s="270">
        <v>2</v>
      </c>
      <c r="B4" s="80">
        <v>314</v>
      </c>
      <c r="C4" s="81">
        <v>272</v>
      </c>
      <c r="D4" s="80">
        <v>42</v>
      </c>
    </row>
    <row r="5" spans="1:4" x14ac:dyDescent="0.2">
      <c r="A5" s="270">
        <v>3</v>
      </c>
      <c r="B5" s="80">
        <v>307</v>
      </c>
      <c r="C5" s="81">
        <v>258</v>
      </c>
      <c r="D5" s="80">
        <v>49</v>
      </c>
    </row>
    <row r="6" spans="1:4" x14ac:dyDescent="0.2">
      <c r="A6" s="76">
        <v>4</v>
      </c>
      <c r="B6" s="77"/>
      <c r="C6" s="78"/>
      <c r="D6" s="77"/>
    </row>
    <row r="7" spans="1:4" x14ac:dyDescent="0.2">
      <c r="A7" s="76">
        <v>5</v>
      </c>
      <c r="B7" s="77"/>
      <c r="C7" s="78"/>
      <c r="D7" s="77"/>
    </row>
    <row r="8" spans="1:4" x14ac:dyDescent="0.2">
      <c r="A8" s="79">
        <v>6</v>
      </c>
      <c r="B8" s="80">
        <v>1022</v>
      </c>
      <c r="C8" s="81">
        <v>892</v>
      </c>
      <c r="D8" s="80">
        <v>130</v>
      </c>
    </row>
    <row r="9" spans="1:4" x14ac:dyDescent="0.2">
      <c r="A9" s="79">
        <v>7</v>
      </c>
      <c r="B9" s="80">
        <v>1008</v>
      </c>
      <c r="C9" s="81">
        <v>832</v>
      </c>
      <c r="D9" s="80">
        <v>176</v>
      </c>
    </row>
    <row r="10" spans="1:4" x14ac:dyDescent="0.2">
      <c r="A10" s="79">
        <v>8</v>
      </c>
      <c r="B10" s="80">
        <v>873</v>
      </c>
      <c r="C10" s="81">
        <v>738</v>
      </c>
      <c r="D10" s="80">
        <v>135</v>
      </c>
    </row>
    <row r="11" spans="1:4" x14ac:dyDescent="0.2">
      <c r="A11" s="79">
        <v>9</v>
      </c>
      <c r="B11" s="80">
        <v>1066</v>
      </c>
      <c r="C11" s="81">
        <v>890</v>
      </c>
      <c r="D11" s="80">
        <v>176</v>
      </c>
    </row>
    <row r="12" spans="1:4" x14ac:dyDescent="0.2">
      <c r="A12" s="79">
        <v>10</v>
      </c>
      <c r="B12" s="80">
        <v>870</v>
      </c>
      <c r="C12" s="81">
        <v>716</v>
      </c>
      <c r="D12" s="80">
        <v>154</v>
      </c>
    </row>
    <row r="13" spans="1:4" x14ac:dyDescent="0.2">
      <c r="A13" s="76">
        <v>11</v>
      </c>
      <c r="B13" s="77"/>
      <c r="C13" s="78"/>
      <c r="D13" s="77"/>
    </row>
    <row r="14" spans="1:4" x14ac:dyDescent="0.2">
      <c r="A14" s="76">
        <v>12</v>
      </c>
      <c r="B14" s="77"/>
      <c r="C14" s="78"/>
      <c r="D14" s="77"/>
    </row>
    <row r="15" spans="1:4" x14ac:dyDescent="0.2">
      <c r="A15" s="79">
        <v>13</v>
      </c>
      <c r="B15" s="80">
        <v>970</v>
      </c>
      <c r="C15" s="81">
        <v>810</v>
      </c>
      <c r="D15" s="80">
        <v>160</v>
      </c>
    </row>
    <row r="16" spans="1:4" x14ac:dyDescent="0.2">
      <c r="A16" s="79">
        <v>14</v>
      </c>
      <c r="B16" s="80">
        <v>993</v>
      </c>
      <c r="C16" s="81">
        <v>816</v>
      </c>
      <c r="D16" s="80">
        <v>177</v>
      </c>
    </row>
    <row r="17" spans="1:4" x14ac:dyDescent="0.2">
      <c r="A17" s="79">
        <v>15</v>
      </c>
      <c r="B17" s="80">
        <v>813</v>
      </c>
      <c r="C17" s="81">
        <v>663</v>
      </c>
      <c r="D17" s="80">
        <v>150</v>
      </c>
    </row>
    <row r="18" spans="1:4" x14ac:dyDescent="0.2">
      <c r="A18" s="79">
        <v>16</v>
      </c>
      <c r="B18" s="80">
        <v>976</v>
      </c>
      <c r="C18" s="81">
        <v>786</v>
      </c>
      <c r="D18" s="80">
        <v>190</v>
      </c>
    </row>
    <row r="19" spans="1:4" x14ac:dyDescent="0.2">
      <c r="A19" s="79">
        <v>17</v>
      </c>
      <c r="B19" s="80">
        <v>812</v>
      </c>
      <c r="C19" s="81">
        <v>657</v>
      </c>
      <c r="D19" s="80">
        <v>155</v>
      </c>
    </row>
    <row r="20" spans="1:4" x14ac:dyDescent="0.2">
      <c r="A20" s="76">
        <v>18</v>
      </c>
      <c r="B20" s="77"/>
      <c r="C20" s="78"/>
      <c r="D20" s="77"/>
    </row>
    <row r="21" spans="1:4" x14ac:dyDescent="0.2">
      <c r="A21" s="76">
        <v>19</v>
      </c>
      <c r="B21" s="77"/>
      <c r="C21" s="78"/>
      <c r="D21" s="77"/>
    </row>
    <row r="22" spans="1:4" x14ac:dyDescent="0.2">
      <c r="A22" s="79">
        <v>20</v>
      </c>
      <c r="B22" s="80">
        <v>963</v>
      </c>
      <c r="C22" s="81">
        <v>786</v>
      </c>
      <c r="D22" s="80">
        <v>177</v>
      </c>
    </row>
    <row r="23" spans="1:4" x14ac:dyDescent="0.2">
      <c r="A23" s="79">
        <v>21</v>
      </c>
      <c r="B23" s="80">
        <v>1048</v>
      </c>
      <c r="C23" s="81">
        <v>826</v>
      </c>
      <c r="D23" s="80">
        <v>222</v>
      </c>
    </row>
    <row r="24" spans="1:4" x14ac:dyDescent="0.2">
      <c r="A24" s="79">
        <v>22</v>
      </c>
      <c r="B24" s="80">
        <v>804</v>
      </c>
      <c r="C24" s="81">
        <v>672</v>
      </c>
      <c r="D24" s="80">
        <v>132</v>
      </c>
    </row>
    <row r="25" spans="1:4" x14ac:dyDescent="0.2">
      <c r="A25" s="79">
        <v>23</v>
      </c>
      <c r="B25" s="80">
        <v>1066</v>
      </c>
      <c r="C25" s="81">
        <v>861</v>
      </c>
      <c r="D25" s="80">
        <v>205</v>
      </c>
    </row>
    <row r="26" spans="1:4" x14ac:dyDescent="0.2">
      <c r="A26" s="79">
        <v>24</v>
      </c>
      <c r="B26" s="80">
        <v>834</v>
      </c>
      <c r="C26" s="81">
        <v>686</v>
      </c>
      <c r="D26" s="80">
        <v>148</v>
      </c>
    </row>
    <row r="27" spans="1:4" x14ac:dyDescent="0.2">
      <c r="A27" s="76">
        <v>25</v>
      </c>
      <c r="B27" s="77"/>
      <c r="C27" s="78"/>
      <c r="D27" s="77"/>
    </row>
    <row r="28" spans="1:4" x14ac:dyDescent="0.2">
      <c r="A28" s="76">
        <v>26</v>
      </c>
      <c r="B28" s="77"/>
      <c r="C28" s="78"/>
      <c r="D28" s="77"/>
    </row>
    <row r="29" spans="1:4" x14ac:dyDescent="0.2">
      <c r="A29" s="79">
        <v>27</v>
      </c>
      <c r="B29" s="80">
        <v>1037</v>
      </c>
      <c r="C29" s="81">
        <v>864</v>
      </c>
      <c r="D29" s="80">
        <v>173</v>
      </c>
    </row>
    <row r="30" spans="1:4" x14ac:dyDescent="0.2">
      <c r="A30" s="79">
        <v>28</v>
      </c>
      <c r="B30" s="80">
        <v>1040</v>
      </c>
      <c r="C30" s="81">
        <v>852</v>
      </c>
      <c r="D30" s="80">
        <v>188</v>
      </c>
    </row>
    <row r="31" spans="1:4" x14ac:dyDescent="0.2">
      <c r="A31" s="311">
        <v>29</v>
      </c>
      <c r="B31" s="80">
        <v>785</v>
      </c>
      <c r="C31" s="81">
        <v>619</v>
      </c>
      <c r="D31" s="80">
        <v>166</v>
      </c>
    </row>
    <row r="32" spans="1:4" x14ac:dyDescent="0.2">
      <c r="A32" s="79">
        <v>30</v>
      </c>
      <c r="B32" s="80">
        <v>783</v>
      </c>
      <c r="C32" s="81">
        <v>628</v>
      </c>
      <c r="D32" s="80">
        <v>155</v>
      </c>
    </row>
    <row r="33" spans="1:4" ht="13.5" thickBot="1" x14ac:dyDescent="0.25">
      <c r="A33" s="84">
        <v>31</v>
      </c>
      <c r="B33" s="80">
        <v>783</v>
      </c>
      <c r="C33" s="81">
        <v>643</v>
      </c>
      <c r="D33" s="80">
        <v>140</v>
      </c>
    </row>
    <row r="34" spans="1:4" x14ac:dyDescent="0.2">
      <c r="A34" s="85"/>
      <c r="B34" s="86"/>
      <c r="C34" s="86"/>
      <c r="D34" s="106"/>
    </row>
    <row r="35" spans="1:4" x14ac:dyDescent="0.2">
      <c r="A35" s="267" t="s">
        <v>4</v>
      </c>
      <c r="B35" s="268">
        <f t="shared" ref="B35:D35" si="0">SUM(B3:B33)</f>
        <v>19167</v>
      </c>
      <c r="C35" s="268">
        <f t="shared" si="0"/>
        <v>15767</v>
      </c>
      <c r="D35" s="354">
        <f t="shared" si="0"/>
        <v>3400</v>
      </c>
    </row>
    <row r="36" spans="1:4" ht="13.5" thickBot="1" x14ac:dyDescent="0.25">
      <c r="A36" s="84"/>
      <c r="B36" s="88"/>
      <c r="C36" s="88"/>
      <c r="D36" s="355"/>
    </row>
    <row r="37" spans="1:4" ht="24" customHeight="1" thickBot="1" x14ac:dyDescent="0.25">
      <c r="A37" s="89" t="s">
        <v>5</v>
      </c>
      <c r="B37" s="90"/>
      <c r="C37" s="90"/>
      <c r="D37" s="91"/>
    </row>
    <row r="38" spans="1:4" x14ac:dyDescent="0.2">
      <c r="A38" s="73">
        <v>1</v>
      </c>
      <c r="B38" s="94"/>
      <c r="C38" s="75"/>
      <c r="D38" s="356"/>
    </row>
    <row r="39" spans="1:4" x14ac:dyDescent="0.2">
      <c r="A39" s="76">
        <v>2</v>
      </c>
      <c r="B39" s="94"/>
      <c r="C39" s="96"/>
      <c r="D39" s="356"/>
    </row>
    <row r="40" spans="1:4" x14ac:dyDescent="0.2">
      <c r="A40" s="79">
        <v>3</v>
      </c>
      <c r="B40" s="92">
        <v>1001</v>
      </c>
      <c r="C40" s="81">
        <v>813</v>
      </c>
      <c r="D40" s="357">
        <v>188</v>
      </c>
    </row>
    <row r="41" spans="1:4" x14ac:dyDescent="0.2">
      <c r="A41" s="79">
        <v>4</v>
      </c>
      <c r="B41" s="92">
        <v>1006</v>
      </c>
      <c r="C41" s="81">
        <v>799</v>
      </c>
      <c r="D41" s="357">
        <v>207</v>
      </c>
    </row>
    <row r="42" spans="1:4" x14ac:dyDescent="0.2">
      <c r="A42" s="79">
        <v>5</v>
      </c>
      <c r="B42" s="92">
        <v>777</v>
      </c>
      <c r="C42" s="81">
        <v>633</v>
      </c>
      <c r="D42" s="357">
        <v>144</v>
      </c>
    </row>
    <row r="43" spans="1:4" x14ac:dyDescent="0.2">
      <c r="A43" s="79">
        <v>6</v>
      </c>
      <c r="B43" s="92">
        <v>889</v>
      </c>
      <c r="C43" s="81">
        <v>714</v>
      </c>
      <c r="D43" s="357">
        <v>175</v>
      </c>
    </row>
    <row r="44" spans="1:4" x14ac:dyDescent="0.2">
      <c r="A44" s="270">
        <v>7</v>
      </c>
      <c r="B44" s="350">
        <v>815</v>
      </c>
      <c r="C44" s="349">
        <v>655</v>
      </c>
      <c r="D44" s="358">
        <v>160</v>
      </c>
    </row>
    <row r="45" spans="1:4" x14ac:dyDescent="0.2">
      <c r="A45" s="76">
        <v>8</v>
      </c>
      <c r="B45" s="94"/>
      <c r="C45" s="78"/>
      <c r="D45" s="356"/>
    </row>
    <row r="46" spans="1:4" x14ac:dyDescent="0.2">
      <c r="A46" s="76">
        <v>9</v>
      </c>
      <c r="B46" s="94"/>
      <c r="C46" s="78"/>
      <c r="D46" s="356"/>
    </row>
    <row r="47" spans="1:4" x14ac:dyDescent="0.2">
      <c r="A47" s="79">
        <v>10</v>
      </c>
      <c r="B47" s="92">
        <v>1021</v>
      </c>
      <c r="C47" s="81">
        <v>853</v>
      </c>
      <c r="D47" s="357">
        <v>168</v>
      </c>
    </row>
    <row r="48" spans="1:4" x14ac:dyDescent="0.2">
      <c r="A48" s="79">
        <v>11</v>
      </c>
      <c r="B48" s="92">
        <v>1013</v>
      </c>
      <c r="C48" s="81">
        <v>806</v>
      </c>
      <c r="D48" s="357">
        <v>207</v>
      </c>
    </row>
    <row r="49" spans="1:4" x14ac:dyDescent="0.2">
      <c r="A49" s="79">
        <v>12</v>
      </c>
      <c r="B49" s="92">
        <v>825</v>
      </c>
      <c r="C49" s="81">
        <v>653</v>
      </c>
      <c r="D49" s="357">
        <v>172</v>
      </c>
    </row>
    <row r="50" spans="1:4" x14ac:dyDescent="0.2">
      <c r="A50" s="79">
        <v>13</v>
      </c>
      <c r="B50" s="92">
        <v>1031</v>
      </c>
      <c r="C50" s="81">
        <v>820</v>
      </c>
      <c r="D50" s="357">
        <v>211</v>
      </c>
    </row>
    <row r="51" spans="1:4" x14ac:dyDescent="0.2">
      <c r="A51" s="79">
        <v>14</v>
      </c>
      <c r="B51" s="92">
        <v>752</v>
      </c>
      <c r="C51" s="81">
        <v>595</v>
      </c>
      <c r="D51" s="357">
        <v>157</v>
      </c>
    </row>
    <row r="52" spans="1:4" x14ac:dyDescent="0.2">
      <c r="A52" s="76">
        <v>15</v>
      </c>
      <c r="B52" s="94">
        <v>0</v>
      </c>
      <c r="C52" s="78">
        <v>0</v>
      </c>
      <c r="D52" s="356">
        <v>0</v>
      </c>
    </row>
    <row r="53" spans="1:4" x14ac:dyDescent="0.2">
      <c r="A53" s="76">
        <v>16</v>
      </c>
      <c r="B53" s="94">
        <v>0</v>
      </c>
      <c r="C53" s="78">
        <v>0</v>
      </c>
      <c r="D53" s="356">
        <v>0</v>
      </c>
    </row>
    <row r="54" spans="1:4" x14ac:dyDescent="0.2">
      <c r="A54" s="79">
        <v>17</v>
      </c>
      <c r="B54" s="92">
        <v>1075</v>
      </c>
      <c r="C54" s="81">
        <v>855</v>
      </c>
      <c r="D54" s="357">
        <v>220</v>
      </c>
    </row>
    <row r="55" spans="1:4" x14ac:dyDescent="0.2">
      <c r="A55" s="79">
        <v>18</v>
      </c>
      <c r="B55" s="92">
        <v>1024</v>
      </c>
      <c r="C55" s="81">
        <v>804</v>
      </c>
      <c r="D55" s="357">
        <v>220</v>
      </c>
    </row>
    <row r="56" spans="1:4" x14ac:dyDescent="0.2">
      <c r="A56" s="79">
        <v>19</v>
      </c>
      <c r="B56" s="92">
        <v>844</v>
      </c>
      <c r="C56" s="81">
        <v>679</v>
      </c>
      <c r="D56" s="357">
        <v>165</v>
      </c>
    </row>
    <row r="57" spans="1:4" x14ac:dyDescent="0.2">
      <c r="A57" s="79">
        <v>20</v>
      </c>
      <c r="B57" s="92">
        <v>1013</v>
      </c>
      <c r="C57" s="81">
        <v>800</v>
      </c>
      <c r="D57" s="357">
        <v>213</v>
      </c>
    </row>
    <row r="58" spans="1:4" x14ac:dyDescent="0.2">
      <c r="A58" s="79">
        <v>21</v>
      </c>
      <c r="B58" s="92">
        <v>853</v>
      </c>
      <c r="C58" s="81">
        <v>667</v>
      </c>
      <c r="D58" s="357">
        <v>186</v>
      </c>
    </row>
    <row r="59" spans="1:4" x14ac:dyDescent="0.2">
      <c r="A59" s="76">
        <v>22</v>
      </c>
      <c r="B59" s="94"/>
      <c r="C59" s="78"/>
      <c r="D59" s="356"/>
    </row>
    <row r="60" spans="1:4" x14ac:dyDescent="0.2">
      <c r="A60" s="76">
        <v>23</v>
      </c>
      <c r="B60" s="94"/>
      <c r="C60" s="78"/>
      <c r="D60" s="356"/>
    </row>
    <row r="61" spans="1:4" x14ac:dyDescent="0.2">
      <c r="A61" s="270">
        <v>24</v>
      </c>
      <c r="B61" s="92">
        <v>964</v>
      </c>
      <c r="C61" s="81">
        <v>798</v>
      </c>
      <c r="D61" s="357">
        <v>166</v>
      </c>
    </row>
    <row r="62" spans="1:4" x14ac:dyDescent="0.2">
      <c r="A62" s="270">
        <v>25</v>
      </c>
      <c r="B62" s="92">
        <v>971</v>
      </c>
      <c r="C62" s="81">
        <v>808</v>
      </c>
      <c r="D62" s="357">
        <v>163</v>
      </c>
    </row>
    <row r="63" spans="1:4" x14ac:dyDescent="0.2">
      <c r="A63" s="270">
        <v>26</v>
      </c>
      <c r="B63" s="92">
        <v>838</v>
      </c>
      <c r="C63" s="81">
        <v>686</v>
      </c>
      <c r="D63" s="357">
        <v>152</v>
      </c>
    </row>
    <row r="64" spans="1:4" x14ac:dyDescent="0.2">
      <c r="A64" s="270">
        <v>27</v>
      </c>
      <c r="B64" s="92">
        <v>807</v>
      </c>
      <c r="C64" s="81">
        <v>665</v>
      </c>
      <c r="D64" s="357">
        <v>142</v>
      </c>
    </row>
    <row r="65" spans="1:4" x14ac:dyDescent="0.2">
      <c r="A65" s="270">
        <v>28</v>
      </c>
      <c r="B65" s="92">
        <v>656</v>
      </c>
      <c r="C65" s="81">
        <v>519</v>
      </c>
      <c r="D65" s="357">
        <v>137</v>
      </c>
    </row>
    <row r="66" spans="1:4" x14ac:dyDescent="0.2">
      <c r="A66" s="76">
        <v>29</v>
      </c>
      <c r="B66" s="94"/>
      <c r="C66" s="78"/>
      <c r="D66" s="356"/>
    </row>
    <row r="67" spans="1:4" x14ac:dyDescent="0.2">
      <c r="A67" s="76">
        <v>30</v>
      </c>
      <c r="B67" s="94"/>
      <c r="C67" s="78"/>
      <c r="D67" s="356"/>
    </row>
    <row r="68" spans="1:4" ht="13.5" thickBot="1" x14ac:dyDescent="0.25">
      <c r="A68" s="95">
        <v>31</v>
      </c>
      <c r="B68" s="94"/>
      <c r="C68" s="348"/>
      <c r="D68" s="356"/>
    </row>
    <row r="69" spans="1:4" x14ac:dyDescent="0.2">
      <c r="A69" s="99"/>
      <c r="B69" s="86"/>
      <c r="C69" s="92"/>
      <c r="D69" s="106"/>
    </row>
    <row r="70" spans="1:4" x14ac:dyDescent="0.2">
      <c r="A70" s="270" t="s">
        <v>4</v>
      </c>
      <c r="B70" s="271">
        <f t="shared" ref="B70:D70" si="1">SUM(B38:B68)</f>
        <v>18175</v>
      </c>
      <c r="C70" s="271">
        <f>B70-D70</f>
        <v>14622</v>
      </c>
      <c r="D70" s="273">
        <f t="shared" si="1"/>
        <v>3553</v>
      </c>
    </row>
    <row r="71" spans="1:4" ht="13.5" thickBot="1" x14ac:dyDescent="0.25">
      <c r="A71" s="100"/>
      <c r="B71" s="103"/>
      <c r="C71" s="103"/>
      <c r="D71" s="359"/>
    </row>
    <row r="72" spans="1:4" ht="24" customHeight="1" thickBot="1" x14ac:dyDescent="0.25">
      <c r="A72" s="89" t="s">
        <v>6</v>
      </c>
      <c r="B72" s="90"/>
      <c r="C72" s="90"/>
      <c r="D72" s="91"/>
    </row>
    <row r="73" spans="1:4" x14ac:dyDescent="0.2">
      <c r="A73" s="73">
        <v>1</v>
      </c>
      <c r="B73" s="94"/>
      <c r="C73" s="94"/>
      <c r="D73" s="356"/>
    </row>
    <row r="74" spans="1:4" x14ac:dyDescent="0.2">
      <c r="A74" s="76">
        <v>2</v>
      </c>
      <c r="B74" s="94"/>
      <c r="C74" s="94"/>
      <c r="D74" s="356"/>
    </row>
    <row r="75" spans="1:4" x14ac:dyDescent="0.2">
      <c r="A75" s="270">
        <v>3</v>
      </c>
      <c r="B75" s="92">
        <v>704</v>
      </c>
      <c r="C75" s="92">
        <v>584</v>
      </c>
      <c r="D75" s="357">
        <v>120</v>
      </c>
    </row>
    <row r="76" spans="1:4" x14ac:dyDescent="0.2">
      <c r="A76" s="270">
        <v>4</v>
      </c>
      <c r="B76" s="92">
        <v>735</v>
      </c>
      <c r="C76" s="92">
        <v>590</v>
      </c>
      <c r="D76" s="357">
        <v>145</v>
      </c>
    </row>
    <row r="77" spans="1:4" x14ac:dyDescent="0.2">
      <c r="A77" s="270">
        <v>5</v>
      </c>
      <c r="B77" s="92">
        <v>645</v>
      </c>
      <c r="C77" s="92">
        <v>508</v>
      </c>
      <c r="D77" s="357">
        <v>137</v>
      </c>
    </row>
    <row r="78" spans="1:4" x14ac:dyDescent="0.2">
      <c r="A78" s="270">
        <v>6</v>
      </c>
      <c r="B78" s="92">
        <v>784</v>
      </c>
      <c r="C78" s="92">
        <v>635</v>
      </c>
      <c r="D78" s="357">
        <v>149</v>
      </c>
    </row>
    <row r="79" spans="1:4" x14ac:dyDescent="0.2">
      <c r="A79" s="270">
        <v>7</v>
      </c>
      <c r="B79" s="92">
        <v>573</v>
      </c>
      <c r="C79" s="92">
        <v>446</v>
      </c>
      <c r="D79" s="357">
        <v>127</v>
      </c>
    </row>
    <row r="80" spans="1:4" x14ac:dyDescent="0.2">
      <c r="A80" s="76">
        <v>8</v>
      </c>
      <c r="B80" s="94"/>
      <c r="C80" s="94"/>
      <c r="D80" s="356"/>
    </row>
    <row r="81" spans="1:4" x14ac:dyDescent="0.2">
      <c r="A81" s="76">
        <v>9</v>
      </c>
      <c r="B81" s="94"/>
      <c r="C81" s="94"/>
      <c r="D81" s="356"/>
    </row>
    <row r="82" spans="1:4" x14ac:dyDescent="0.2">
      <c r="A82" s="79">
        <v>10</v>
      </c>
      <c r="B82" s="92">
        <v>1004</v>
      </c>
      <c r="C82" s="92">
        <v>788</v>
      </c>
      <c r="D82" s="357">
        <v>216</v>
      </c>
    </row>
    <row r="83" spans="1:4" x14ac:dyDescent="0.2">
      <c r="A83" s="79">
        <v>11</v>
      </c>
      <c r="B83" s="92">
        <v>982</v>
      </c>
      <c r="C83" s="92">
        <v>778</v>
      </c>
      <c r="D83" s="357">
        <v>204</v>
      </c>
    </row>
    <row r="84" spans="1:4" x14ac:dyDescent="0.2">
      <c r="A84" s="79">
        <v>12</v>
      </c>
      <c r="B84" s="92">
        <v>816</v>
      </c>
      <c r="C84" s="92">
        <v>677</v>
      </c>
      <c r="D84" s="357">
        <v>139</v>
      </c>
    </row>
    <row r="85" spans="1:4" x14ac:dyDescent="0.2">
      <c r="A85" s="79">
        <v>13</v>
      </c>
      <c r="B85" s="92">
        <v>869</v>
      </c>
      <c r="C85" s="92">
        <v>663</v>
      </c>
      <c r="D85" s="357">
        <v>206</v>
      </c>
    </row>
    <row r="86" spans="1:4" x14ac:dyDescent="0.2">
      <c r="A86" s="79">
        <v>14</v>
      </c>
      <c r="B86" s="92">
        <v>889</v>
      </c>
      <c r="C86" s="92">
        <v>728</v>
      </c>
      <c r="D86" s="357">
        <v>161</v>
      </c>
    </row>
    <row r="87" spans="1:4" x14ac:dyDescent="0.2">
      <c r="A87" s="76">
        <v>15</v>
      </c>
      <c r="B87" s="94"/>
      <c r="C87" s="94"/>
      <c r="D87" s="356"/>
    </row>
    <row r="88" spans="1:4" x14ac:dyDescent="0.2">
      <c r="A88" s="76">
        <v>16</v>
      </c>
      <c r="B88" s="94"/>
      <c r="C88" s="94"/>
      <c r="D88" s="356"/>
    </row>
    <row r="89" spans="1:4" x14ac:dyDescent="0.2">
      <c r="A89" s="79">
        <v>17</v>
      </c>
      <c r="B89" s="92">
        <v>955</v>
      </c>
      <c r="C89" s="92">
        <v>774</v>
      </c>
      <c r="D89" s="357">
        <v>181</v>
      </c>
    </row>
    <row r="90" spans="1:4" x14ac:dyDescent="0.2">
      <c r="A90" s="79">
        <v>18</v>
      </c>
      <c r="B90" s="92">
        <v>979</v>
      </c>
      <c r="C90" s="92">
        <v>749</v>
      </c>
      <c r="D90" s="357">
        <v>230</v>
      </c>
    </row>
    <row r="91" spans="1:4" x14ac:dyDescent="0.2">
      <c r="A91" s="79">
        <v>19</v>
      </c>
      <c r="B91" s="92">
        <v>772</v>
      </c>
      <c r="C91" s="92">
        <v>592</v>
      </c>
      <c r="D91" s="357">
        <v>180</v>
      </c>
    </row>
    <row r="92" spans="1:4" x14ac:dyDescent="0.2">
      <c r="A92" s="79">
        <v>20</v>
      </c>
      <c r="B92" s="92">
        <v>928</v>
      </c>
      <c r="C92" s="92">
        <v>692</v>
      </c>
      <c r="D92" s="357">
        <v>236</v>
      </c>
    </row>
    <row r="93" spans="1:4" x14ac:dyDescent="0.2">
      <c r="A93" s="79">
        <v>21</v>
      </c>
      <c r="B93" s="92">
        <v>791</v>
      </c>
      <c r="C93" s="92">
        <v>606</v>
      </c>
      <c r="D93" s="357">
        <v>185</v>
      </c>
    </row>
    <row r="94" spans="1:4" x14ac:dyDescent="0.2">
      <c r="A94" s="76">
        <v>22</v>
      </c>
      <c r="B94" s="94"/>
      <c r="C94" s="94"/>
      <c r="D94" s="356"/>
    </row>
    <row r="95" spans="1:4" x14ac:dyDescent="0.2">
      <c r="A95" s="76">
        <v>23</v>
      </c>
      <c r="B95" s="94"/>
      <c r="C95" s="94"/>
      <c r="D95" s="356"/>
    </row>
    <row r="96" spans="1:4" x14ac:dyDescent="0.2">
      <c r="A96" s="79">
        <v>24</v>
      </c>
      <c r="B96" s="92">
        <v>1001</v>
      </c>
      <c r="C96" s="92">
        <v>825</v>
      </c>
      <c r="D96" s="357">
        <v>176</v>
      </c>
    </row>
    <row r="97" spans="1:4" x14ac:dyDescent="0.2">
      <c r="A97" s="79">
        <v>25</v>
      </c>
      <c r="B97" s="92">
        <v>971</v>
      </c>
      <c r="C97" s="92">
        <v>774</v>
      </c>
      <c r="D97" s="357">
        <v>197</v>
      </c>
    </row>
    <row r="98" spans="1:4" x14ac:dyDescent="0.2">
      <c r="A98" s="79">
        <v>26</v>
      </c>
      <c r="B98" s="92">
        <v>827</v>
      </c>
      <c r="C98" s="92">
        <v>664</v>
      </c>
      <c r="D98" s="357">
        <v>163</v>
      </c>
    </row>
    <row r="99" spans="1:4" x14ac:dyDescent="0.2">
      <c r="A99" s="79">
        <v>27</v>
      </c>
      <c r="B99" s="92">
        <v>966</v>
      </c>
      <c r="C99" s="92">
        <v>753</v>
      </c>
      <c r="D99" s="357">
        <v>213</v>
      </c>
    </row>
    <row r="100" spans="1:4" x14ac:dyDescent="0.2">
      <c r="A100" s="79">
        <v>28</v>
      </c>
      <c r="B100" s="92">
        <v>828</v>
      </c>
      <c r="C100" s="92">
        <v>649</v>
      </c>
      <c r="D100" s="357">
        <v>179</v>
      </c>
    </row>
    <row r="101" spans="1:4" x14ac:dyDescent="0.2">
      <c r="A101" s="76">
        <v>29</v>
      </c>
      <c r="B101" s="78">
        <v>0</v>
      </c>
      <c r="C101" s="78">
        <v>0</v>
      </c>
      <c r="D101" s="110">
        <v>0</v>
      </c>
    </row>
    <row r="102" spans="1:4" x14ac:dyDescent="0.2">
      <c r="A102" s="76">
        <v>30</v>
      </c>
      <c r="B102" s="94">
        <v>0</v>
      </c>
      <c r="C102" s="94">
        <v>0</v>
      </c>
      <c r="D102" s="356">
        <v>0</v>
      </c>
    </row>
    <row r="103" spans="1:4" ht="13.5" thickBot="1" x14ac:dyDescent="0.25">
      <c r="A103" s="84">
        <v>31</v>
      </c>
      <c r="B103" s="103">
        <v>883</v>
      </c>
      <c r="C103" s="103">
        <v>719</v>
      </c>
      <c r="D103" s="359">
        <v>164</v>
      </c>
    </row>
    <row r="104" spans="1:4" x14ac:dyDescent="0.2">
      <c r="A104" s="101"/>
      <c r="B104" s="92"/>
      <c r="C104" s="92"/>
      <c r="D104" s="357"/>
    </row>
    <row r="105" spans="1:4" x14ac:dyDescent="0.2">
      <c r="A105" s="270" t="s">
        <v>4</v>
      </c>
      <c r="B105" s="271">
        <f t="shared" ref="B105:D105" si="2">SUM(B73:B103)</f>
        <v>17902</v>
      </c>
      <c r="C105" s="351">
        <f>B105-D105</f>
        <v>14194</v>
      </c>
      <c r="D105" s="273">
        <f t="shared" si="2"/>
        <v>3708</v>
      </c>
    </row>
    <row r="106" spans="1:4" ht="13.5" thickBot="1" x14ac:dyDescent="0.25">
      <c r="A106" s="102"/>
      <c r="B106" s="103"/>
      <c r="C106" s="103"/>
      <c r="D106" s="359"/>
    </row>
    <row r="107" spans="1:4" ht="24" customHeight="1" thickBot="1" x14ac:dyDescent="0.25">
      <c r="A107" s="89" t="s">
        <v>7</v>
      </c>
      <c r="B107" s="90"/>
      <c r="C107" s="90"/>
      <c r="D107" s="91"/>
    </row>
    <row r="108" spans="1:4" x14ac:dyDescent="0.2">
      <c r="A108" s="85">
        <v>1</v>
      </c>
      <c r="B108" s="108">
        <v>1028</v>
      </c>
      <c r="C108" s="108">
        <v>771</v>
      </c>
      <c r="D108" s="357">
        <v>257</v>
      </c>
    </row>
    <row r="109" spans="1:4" x14ac:dyDescent="0.2">
      <c r="A109" s="79">
        <v>2</v>
      </c>
      <c r="B109" s="81">
        <v>858</v>
      </c>
      <c r="C109" s="81">
        <v>673</v>
      </c>
      <c r="D109" s="357">
        <v>185</v>
      </c>
    </row>
    <row r="110" spans="1:4" x14ac:dyDescent="0.2">
      <c r="A110" s="79">
        <v>3</v>
      </c>
      <c r="B110" s="81">
        <v>986</v>
      </c>
      <c r="C110" s="81">
        <v>736</v>
      </c>
      <c r="D110" s="357">
        <v>250</v>
      </c>
    </row>
    <row r="111" spans="1:4" x14ac:dyDescent="0.2">
      <c r="A111" s="79">
        <v>4</v>
      </c>
      <c r="B111" s="81">
        <v>858</v>
      </c>
      <c r="C111" s="81">
        <v>660</v>
      </c>
      <c r="D111" s="357">
        <v>198</v>
      </c>
    </row>
    <row r="112" spans="1:4" x14ac:dyDescent="0.2">
      <c r="A112" s="76">
        <v>5</v>
      </c>
      <c r="B112" s="78"/>
      <c r="C112" s="78"/>
      <c r="D112" s="356"/>
    </row>
    <row r="113" spans="1:4" x14ac:dyDescent="0.2">
      <c r="A113" s="76">
        <v>6</v>
      </c>
      <c r="B113" s="78"/>
      <c r="C113" s="78"/>
      <c r="D113" s="356"/>
    </row>
    <row r="114" spans="1:4" x14ac:dyDescent="0.2">
      <c r="A114" s="79">
        <v>7</v>
      </c>
      <c r="B114" s="81">
        <v>1064</v>
      </c>
      <c r="C114" s="81">
        <v>840</v>
      </c>
      <c r="D114" s="357">
        <v>224</v>
      </c>
    </row>
    <row r="115" spans="1:4" x14ac:dyDescent="0.2">
      <c r="A115" s="79">
        <v>8</v>
      </c>
      <c r="B115" s="81">
        <v>1074</v>
      </c>
      <c r="C115" s="81">
        <v>813</v>
      </c>
      <c r="D115" s="357">
        <v>261</v>
      </c>
    </row>
    <row r="116" spans="1:4" x14ac:dyDescent="0.2">
      <c r="A116" s="79">
        <v>9</v>
      </c>
      <c r="B116" s="81">
        <v>836</v>
      </c>
      <c r="C116" s="81">
        <v>666</v>
      </c>
      <c r="D116" s="357">
        <v>170</v>
      </c>
    </row>
    <row r="117" spans="1:4" x14ac:dyDescent="0.2">
      <c r="A117" s="79">
        <v>10</v>
      </c>
      <c r="B117" s="81">
        <v>989</v>
      </c>
      <c r="C117" s="81">
        <v>759</v>
      </c>
      <c r="D117" s="357">
        <v>230</v>
      </c>
    </row>
    <row r="118" spans="1:4" x14ac:dyDescent="0.2">
      <c r="A118" s="79">
        <v>11</v>
      </c>
      <c r="B118" s="81">
        <v>828</v>
      </c>
      <c r="C118" s="81">
        <v>653</v>
      </c>
      <c r="D118" s="357">
        <v>175</v>
      </c>
    </row>
    <row r="119" spans="1:4" x14ac:dyDescent="0.2">
      <c r="A119" s="76">
        <v>12</v>
      </c>
      <c r="B119" s="78"/>
      <c r="C119" s="78"/>
      <c r="D119" s="356"/>
    </row>
    <row r="120" spans="1:4" x14ac:dyDescent="0.2">
      <c r="A120" s="76">
        <v>13</v>
      </c>
      <c r="B120" s="78"/>
      <c r="C120" s="78"/>
      <c r="D120" s="356"/>
    </row>
    <row r="121" spans="1:4" x14ac:dyDescent="0.2">
      <c r="A121" s="79">
        <v>14</v>
      </c>
      <c r="B121" s="81">
        <v>895</v>
      </c>
      <c r="C121" s="81">
        <v>754</v>
      </c>
      <c r="D121" s="357">
        <v>141</v>
      </c>
    </row>
    <row r="122" spans="1:4" x14ac:dyDescent="0.2">
      <c r="A122" s="79">
        <v>15</v>
      </c>
      <c r="B122" s="81">
        <v>930</v>
      </c>
      <c r="C122" s="81">
        <v>727</v>
      </c>
      <c r="D122" s="357">
        <v>203</v>
      </c>
    </row>
    <row r="123" spans="1:4" x14ac:dyDescent="0.2">
      <c r="A123" s="79">
        <v>16</v>
      </c>
      <c r="B123" s="81">
        <v>987</v>
      </c>
      <c r="C123" s="81">
        <v>826</v>
      </c>
      <c r="D123" s="357">
        <v>161</v>
      </c>
    </row>
    <row r="124" spans="1:4" x14ac:dyDescent="0.2">
      <c r="A124" s="79">
        <v>17</v>
      </c>
      <c r="B124" s="81">
        <v>1124</v>
      </c>
      <c r="C124" s="81">
        <v>917</v>
      </c>
      <c r="D124" s="357">
        <v>207</v>
      </c>
    </row>
    <row r="125" spans="1:4" x14ac:dyDescent="0.2">
      <c r="A125" s="79">
        <v>18</v>
      </c>
      <c r="B125" s="81">
        <v>816</v>
      </c>
      <c r="C125" s="81">
        <v>617</v>
      </c>
      <c r="D125" s="357">
        <v>199</v>
      </c>
    </row>
    <row r="126" spans="1:4" x14ac:dyDescent="0.2">
      <c r="A126" s="76">
        <v>19</v>
      </c>
      <c r="B126" s="78"/>
      <c r="C126" s="78"/>
      <c r="D126" s="356"/>
    </row>
    <row r="127" spans="1:4" x14ac:dyDescent="0.2">
      <c r="A127" s="76">
        <v>20</v>
      </c>
      <c r="B127" s="78"/>
      <c r="C127" s="78"/>
      <c r="D127" s="356"/>
    </row>
    <row r="128" spans="1:4" x14ac:dyDescent="0.2">
      <c r="A128" s="76">
        <v>21</v>
      </c>
      <c r="B128" s="78"/>
      <c r="C128" s="78"/>
      <c r="D128" s="356"/>
    </row>
    <row r="129" spans="1:4" x14ac:dyDescent="0.2">
      <c r="A129" s="270">
        <v>22</v>
      </c>
      <c r="B129" s="81">
        <v>866</v>
      </c>
      <c r="C129" s="81">
        <v>691</v>
      </c>
      <c r="D129" s="357">
        <v>175</v>
      </c>
    </row>
    <row r="130" spans="1:4" x14ac:dyDescent="0.2">
      <c r="A130" s="270">
        <v>23</v>
      </c>
      <c r="B130" s="81">
        <v>917</v>
      </c>
      <c r="C130" s="81">
        <v>760</v>
      </c>
      <c r="D130" s="357">
        <v>157</v>
      </c>
    </row>
    <row r="131" spans="1:4" x14ac:dyDescent="0.2">
      <c r="A131" s="270">
        <v>24</v>
      </c>
      <c r="B131" s="81">
        <v>893</v>
      </c>
      <c r="C131" s="81">
        <v>726</v>
      </c>
      <c r="D131" s="357">
        <v>167</v>
      </c>
    </row>
    <row r="132" spans="1:4" x14ac:dyDescent="0.2">
      <c r="A132" s="270">
        <v>25</v>
      </c>
      <c r="B132" s="81">
        <v>755</v>
      </c>
      <c r="C132" s="81">
        <v>599</v>
      </c>
      <c r="D132" s="357">
        <v>156</v>
      </c>
    </row>
    <row r="133" spans="1:4" x14ac:dyDescent="0.2">
      <c r="A133" s="76">
        <v>26</v>
      </c>
      <c r="B133" s="78"/>
      <c r="C133" s="78"/>
      <c r="D133" s="356"/>
    </row>
    <row r="134" spans="1:4" x14ac:dyDescent="0.2">
      <c r="A134" s="76">
        <v>27</v>
      </c>
      <c r="B134" s="78"/>
      <c r="C134" s="78"/>
      <c r="D134" s="356"/>
    </row>
    <row r="135" spans="1:4" x14ac:dyDescent="0.2">
      <c r="A135" s="270">
        <v>28</v>
      </c>
      <c r="B135" s="349">
        <v>752</v>
      </c>
      <c r="C135" s="349">
        <v>630</v>
      </c>
      <c r="D135" s="358">
        <v>122</v>
      </c>
    </row>
    <row r="136" spans="1:4" x14ac:dyDescent="0.2">
      <c r="A136" s="270">
        <v>29</v>
      </c>
      <c r="B136" s="81">
        <v>807</v>
      </c>
      <c r="C136" s="81">
        <v>657</v>
      </c>
      <c r="D136" s="357">
        <v>150</v>
      </c>
    </row>
    <row r="137" spans="1:4" x14ac:dyDescent="0.2">
      <c r="A137" s="270">
        <v>30</v>
      </c>
      <c r="B137" s="81">
        <v>622</v>
      </c>
      <c r="C137" s="81">
        <v>622</v>
      </c>
      <c r="D137" s="357">
        <v>0</v>
      </c>
    </row>
    <row r="138" spans="1:4" ht="13.5" thickBot="1" x14ac:dyDescent="0.25">
      <c r="A138" s="83">
        <v>31</v>
      </c>
      <c r="B138" s="78"/>
      <c r="C138" s="78"/>
      <c r="D138" s="356"/>
    </row>
    <row r="139" spans="1:4" x14ac:dyDescent="0.2">
      <c r="A139" s="101"/>
      <c r="B139" s="86"/>
      <c r="C139" s="86"/>
      <c r="D139" s="106"/>
    </row>
    <row r="140" spans="1:4" ht="13.5" thickBot="1" x14ac:dyDescent="0.25">
      <c r="A140" s="360" t="s">
        <v>4</v>
      </c>
      <c r="B140" s="361">
        <f t="shared" ref="B140:D140" si="3">SUM(B108:B138)</f>
        <v>18885</v>
      </c>
      <c r="C140" s="361">
        <f t="shared" si="3"/>
        <v>15097</v>
      </c>
      <c r="D140" s="362">
        <f t="shared" si="3"/>
        <v>3788</v>
      </c>
    </row>
    <row r="143" spans="1:4" x14ac:dyDescent="0.2">
      <c r="A143" s="275" t="s">
        <v>16</v>
      </c>
      <c r="B143" s="269">
        <f>B35+B70+B105+B140</f>
        <v>74129</v>
      </c>
      <c r="C143" s="269">
        <f t="shared" ref="C143:D143" si="4">C35+C70+C105+C140</f>
        <v>59680</v>
      </c>
      <c r="D143" s="269">
        <f t="shared" si="4"/>
        <v>14449</v>
      </c>
    </row>
    <row r="145" spans="1:4" x14ac:dyDescent="0.2">
      <c r="A145" s="440" t="s">
        <v>162</v>
      </c>
      <c r="B145" s="440"/>
      <c r="C145" s="440"/>
      <c r="D145" s="440"/>
    </row>
    <row r="147" spans="1:4" ht="13.5" thickBot="1" x14ac:dyDescent="0.25"/>
    <row r="148" spans="1:4" x14ac:dyDescent="0.2">
      <c r="A148" s="391" t="s">
        <v>3</v>
      </c>
      <c r="B148" s="86">
        <f>B35</f>
        <v>19167</v>
      </c>
      <c r="C148" s="86">
        <f t="shared" ref="C148:D148" si="5">C35</f>
        <v>15767</v>
      </c>
      <c r="D148" s="106">
        <f t="shared" si="5"/>
        <v>3400</v>
      </c>
    </row>
    <row r="149" spans="1:4" x14ac:dyDescent="0.2">
      <c r="A149" s="392" t="s">
        <v>159</v>
      </c>
      <c r="B149" s="81">
        <f>B70</f>
        <v>18175</v>
      </c>
      <c r="C149" s="81">
        <f t="shared" ref="C149:D149" si="6">C70</f>
        <v>14622</v>
      </c>
      <c r="D149" s="109">
        <f t="shared" si="6"/>
        <v>3553</v>
      </c>
    </row>
    <row r="150" spans="1:4" x14ac:dyDescent="0.2">
      <c r="A150" s="392" t="s">
        <v>6</v>
      </c>
      <c r="B150" s="81">
        <f>B105</f>
        <v>17902</v>
      </c>
      <c r="C150" s="81">
        <f t="shared" ref="C150:D150" si="7">C105</f>
        <v>14194</v>
      </c>
      <c r="D150" s="109">
        <f t="shared" si="7"/>
        <v>3708</v>
      </c>
    </row>
    <row r="151" spans="1:4" ht="13.5" thickBot="1" x14ac:dyDescent="0.25">
      <c r="A151" s="360" t="s">
        <v>7</v>
      </c>
      <c r="B151" s="88">
        <f>B140</f>
        <v>18885</v>
      </c>
      <c r="C151" s="88">
        <f t="shared" ref="C151:D151" si="8">C140</f>
        <v>15097</v>
      </c>
      <c r="D151" s="355">
        <f t="shared" si="8"/>
        <v>3788</v>
      </c>
    </row>
    <row r="152" spans="1:4" ht="13.5" thickBot="1" x14ac:dyDescent="0.25">
      <c r="B152" s="393">
        <f>SUM(B148:B151)</f>
        <v>74129</v>
      </c>
      <c r="C152" s="394">
        <f t="shared" ref="C152:D152" si="9">SUM(C148:C151)</f>
        <v>59680</v>
      </c>
      <c r="D152" s="395">
        <f t="shared" si="9"/>
        <v>14449</v>
      </c>
    </row>
    <row r="599" s="111" customFormat="1" x14ac:dyDescent="0.2"/>
    <row r="600" s="111" customFormat="1" x14ac:dyDescent="0.2"/>
    <row r="601" s="111" customFormat="1" x14ac:dyDescent="0.2"/>
    <row r="602" s="111" customFormat="1" x14ac:dyDescent="0.2"/>
    <row r="603" s="111" customFormat="1" x14ac:dyDescent="0.2"/>
    <row r="604" s="111" customFormat="1" x14ac:dyDescent="0.2"/>
    <row r="605" s="111" customFormat="1" x14ac:dyDescent="0.2"/>
    <row r="606" s="111" customFormat="1" x14ac:dyDescent="0.2"/>
    <row r="607" s="111" customFormat="1" x14ac:dyDescent="0.2"/>
    <row r="608" s="111" customFormat="1" x14ac:dyDescent="0.2"/>
    <row r="609" s="111" customFormat="1" x14ac:dyDescent="0.2"/>
    <row r="610" s="111" customFormat="1" x14ac:dyDescent="0.2"/>
    <row r="611" s="111" customFormat="1" x14ac:dyDescent="0.2"/>
    <row r="612" s="111" customFormat="1" x14ac:dyDescent="0.2"/>
    <row r="613" s="111" customFormat="1" x14ac:dyDescent="0.2"/>
    <row r="614" s="111" customFormat="1" x14ac:dyDescent="0.2"/>
    <row r="615" s="111" customFormat="1" x14ac:dyDescent="0.2"/>
    <row r="616" s="111" customFormat="1" x14ac:dyDescent="0.2"/>
    <row r="617" s="111" customFormat="1" x14ac:dyDescent="0.2"/>
    <row r="618" s="111" customFormat="1" x14ac:dyDescent="0.2"/>
    <row r="619" s="111" customFormat="1" x14ac:dyDescent="0.2"/>
    <row r="620" s="111" customFormat="1" x14ac:dyDescent="0.2"/>
    <row r="621" s="111" customFormat="1" x14ac:dyDescent="0.2"/>
    <row r="622" s="111" customFormat="1" x14ac:dyDescent="0.2"/>
    <row r="623" s="111" customFormat="1" x14ac:dyDescent="0.2"/>
    <row r="624" s="111" customFormat="1" x14ac:dyDescent="0.2"/>
    <row r="625" s="111" customFormat="1" x14ac:dyDescent="0.2"/>
    <row r="626" s="111" customFormat="1" x14ac:dyDescent="0.2"/>
    <row r="627" s="111" customFormat="1" x14ac:dyDescent="0.2"/>
    <row r="628" s="111" customFormat="1" x14ac:dyDescent="0.2"/>
    <row r="629" s="111" customFormat="1" x14ac:dyDescent="0.2"/>
    <row r="630" s="111" customFormat="1" x14ac:dyDescent="0.2"/>
    <row r="631" s="111" customFormat="1" x14ac:dyDescent="0.2"/>
    <row r="632" s="111" customFormat="1" x14ac:dyDescent="0.2"/>
    <row r="633" s="111" customFormat="1" x14ac:dyDescent="0.2"/>
    <row r="634" s="111" customFormat="1" x14ac:dyDescent="0.2"/>
    <row r="635" s="111" customFormat="1" x14ac:dyDescent="0.2"/>
    <row r="636" s="111" customFormat="1" x14ac:dyDescent="0.2"/>
    <row r="637" s="111" customFormat="1" x14ac:dyDescent="0.2"/>
    <row r="638" s="111" customFormat="1" x14ac:dyDescent="0.2"/>
    <row r="639" s="111" customFormat="1" x14ac:dyDescent="0.2"/>
    <row r="640" s="111" customFormat="1" x14ac:dyDescent="0.2"/>
    <row r="641" s="111" customFormat="1" x14ac:dyDescent="0.2"/>
    <row r="642" s="111" customFormat="1" x14ac:dyDescent="0.2"/>
    <row r="643" s="111" customFormat="1" x14ac:dyDescent="0.2"/>
    <row r="644" s="111" customFormat="1" x14ac:dyDescent="0.2"/>
    <row r="645" s="111" customFormat="1" x14ac:dyDescent="0.2"/>
    <row r="646" s="111" customFormat="1" x14ac:dyDescent="0.2"/>
    <row r="647" s="111" customFormat="1" x14ac:dyDescent="0.2"/>
    <row r="648" s="111" customFormat="1" x14ac:dyDescent="0.2"/>
    <row r="649" s="111" customFormat="1" x14ac:dyDescent="0.2"/>
    <row r="650" s="111" customFormat="1" x14ac:dyDescent="0.2"/>
    <row r="651" s="111" customFormat="1" x14ac:dyDescent="0.2"/>
    <row r="652" s="111" customFormat="1" x14ac:dyDescent="0.2"/>
    <row r="653" s="111" customFormat="1" x14ac:dyDescent="0.2"/>
    <row r="654" s="111" customFormat="1" x14ac:dyDescent="0.2"/>
    <row r="655" s="111" customFormat="1" x14ac:dyDescent="0.2"/>
    <row r="656" s="111" customFormat="1" x14ac:dyDescent="0.2"/>
    <row r="657" s="111" customFormat="1" x14ac:dyDescent="0.2"/>
    <row r="658" s="111" customFormat="1" x14ac:dyDescent="0.2"/>
    <row r="659" s="111" customFormat="1" x14ac:dyDescent="0.2"/>
    <row r="660" s="111" customFormat="1" x14ac:dyDescent="0.2"/>
    <row r="661" s="111" customFormat="1" x14ac:dyDescent="0.2"/>
    <row r="662" s="111" customFormat="1" x14ac:dyDescent="0.2"/>
    <row r="663" s="111" customFormat="1" x14ac:dyDescent="0.2"/>
    <row r="664" s="111" customFormat="1" x14ac:dyDescent="0.2"/>
    <row r="665" s="111" customFormat="1" x14ac:dyDescent="0.2"/>
    <row r="666" s="111" customFormat="1" x14ac:dyDescent="0.2"/>
    <row r="667" s="111" customFormat="1" x14ac:dyDescent="0.2"/>
    <row r="668" s="111" customFormat="1" x14ac:dyDescent="0.2"/>
    <row r="669" s="111" customFormat="1" x14ac:dyDescent="0.2"/>
    <row r="670" s="111" customFormat="1" x14ac:dyDescent="0.2"/>
    <row r="671" s="111" customFormat="1" x14ac:dyDescent="0.2"/>
    <row r="672" s="111" customFormat="1" x14ac:dyDescent="0.2"/>
    <row r="673" s="111" customFormat="1" x14ac:dyDescent="0.2"/>
    <row r="674" s="111" customFormat="1" x14ac:dyDescent="0.2"/>
    <row r="675" s="111" customFormat="1" x14ac:dyDescent="0.2"/>
    <row r="676" s="111" customFormat="1" x14ac:dyDescent="0.2"/>
    <row r="677" s="111" customFormat="1" x14ac:dyDescent="0.2"/>
    <row r="678" s="111" customFormat="1" x14ac:dyDescent="0.2"/>
    <row r="679" s="111" customFormat="1" x14ac:dyDescent="0.2"/>
    <row r="680" s="111" customFormat="1" x14ac:dyDescent="0.2"/>
    <row r="681" s="111" customFormat="1" x14ac:dyDescent="0.2"/>
    <row r="682" s="111" customFormat="1" x14ac:dyDescent="0.2"/>
    <row r="683" s="111" customFormat="1" x14ac:dyDescent="0.2"/>
    <row r="684" s="111" customFormat="1" x14ac:dyDescent="0.2"/>
    <row r="685" s="111" customFormat="1" x14ac:dyDescent="0.2"/>
    <row r="686" s="111" customFormat="1" x14ac:dyDescent="0.2"/>
    <row r="687" s="111" customFormat="1" x14ac:dyDescent="0.2"/>
    <row r="688" s="111" customFormat="1" x14ac:dyDescent="0.2"/>
    <row r="689" s="111" customFormat="1" x14ac:dyDescent="0.2"/>
    <row r="690" s="111" customFormat="1" x14ac:dyDescent="0.2"/>
    <row r="691" s="111" customFormat="1" x14ac:dyDescent="0.2"/>
    <row r="692" s="111" customFormat="1" x14ac:dyDescent="0.2"/>
    <row r="693" s="111" customFormat="1" x14ac:dyDescent="0.2"/>
    <row r="694" s="111" customFormat="1" x14ac:dyDescent="0.2"/>
    <row r="695" s="111" customFormat="1" x14ac:dyDescent="0.2"/>
    <row r="696" s="111" customFormat="1" x14ac:dyDescent="0.2"/>
    <row r="697" s="111" customFormat="1" x14ac:dyDescent="0.2"/>
    <row r="698" s="111" customFormat="1" x14ac:dyDescent="0.2"/>
    <row r="699" s="111" customFormat="1" x14ac:dyDescent="0.2"/>
    <row r="700" s="111" customFormat="1" x14ac:dyDescent="0.2"/>
    <row r="701" s="111" customFormat="1" x14ac:dyDescent="0.2"/>
    <row r="702" s="111" customFormat="1" x14ac:dyDescent="0.2"/>
    <row r="703" s="111" customFormat="1" x14ac:dyDescent="0.2"/>
    <row r="704" s="111" customFormat="1" x14ac:dyDescent="0.2"/>
    <row r="705" s="111" customFormat="1" x14ac:dyDescent="0.2"/>
    <row r="706" s="111" customFormat="1" x14ac:dyDescent="0.2"/>
    <row r="707" s="111" customFormat="1" x14ac:dyDescent="0.2"/>
    <row r="708" s="111" customFormat="1" x14ac:dyDescent="0.2"/>
    <row r="709" s="111" customFormat="1" x14ac:dyDescent="0.2"/>
    <row r="710" s="111" customFormat="1" x14ac:dyDescent="0.2"/>
    <row r="711" s="111" customFormat="1" x14ac:dyDescent="0.2"/>
  </sheetData>
  <mergeCells count="1">
    <mergeCell ref="A145:D145"/>
  </mergeCells>
  <phoneticPr fontId="2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C73FF-8D61-4B3B-A276-E9B5007FA390}">
  <sheetPr>
    <pageSetUpPr autoPageBreaks="0"/>
  </sheetPr>
  <dimension ref="A1:M83"/>
  <sheetViews>
    <sheetView topLeftCell="A49" zoomScaleNormal="100" workbookViewId="0">
      <selection activeCell="N17" sqref="N17"/>
    </sheetView>
  </sheetViews>
  <sheetFormatPr baseColWidth="10" defaultRowHeight="12.75" x14ac:dyDescent="0.2"/>
  <cols>
    <col min="1" max="1" width="12.7109375" style="72" customWidth="1"/>
    <col min="2" max="6" width="11.42578125" style="72"/>
    <col min="7" max="7" width="12.5703125" style="72" customWidth="1"/>
    <col min="8" max="255" width="11.42578125" style="72"/>
    <col min="256" max="256" width="12.7109375" style="72" customWidth="1"/>
    <col min="257" max="261" width="11.42578125" style="72"/>
    <col min="262" max="262" width="12.5703125" style="72" customWidth="1"/>
    <col min="263" max="511" width="11.42578125" style="72"/>
    <col min="512" max="512" width="12.7109375" style="72" customWidth="1"/>
    <col min="513" max="517" width="11.42578125" style="72"/>
    <col min="518" max="518" width="12.5703125" style="72" customWidth="1"/>
    <col min="519" max="767" width="11.42578125" style="72"/>
    <col min="768" max="768" width="12.7109375" style="72" customWidth="1"/>
    <col min="769" max="773" width="11.42578125" style="72"/>
    <col min="774" max="774" width="12.5703125" style="72" customWidth="1"/>
    <col min="775" max="1023" width="11.42578125" style="72"/>
    <col min="1024" max="1024" width="12.7109375" style="72" customWidth="1"/>
    <col min="1025" max="1029" width="11.42578125" style="72"/>
    <col min="1030" max="1030" width="12.5703125" style="72" customWidth="1"/>
    <col min="1031" max="1279" width="11.42578125" style="72"/>
    <col min="1280" max="1280" width="12.7109375" style="72" customWidth="1"/>
    <col min="1281" max="1285" width="11.42578125" style="72"/>
    <col min="1286" max="1286" width="12.5703125" style="72" customWidth="1"/>
    <col min="1287" max="1535" width="11.42578125" style="72"/>
    <col min="1536" max="1536" width="12.7109375" style="72" customWidth="1"/>
    <col min="1537" max="1541" width="11.42578125" style="72"/>
    <col min="1542" max="1542" width="12.5703125" style="72" customWidth="1"/>
    <col min="1543" max="1791" width="11.42578125" style="72"/>
    <col min="1792" max="1792" width="12.7109375" style="72" customWidth="1"/>
    <col min="1793" max="1797" width="11.42578125" style="72"/>
    <col min="1798" max="1798" width="12.5703125" style="72" customWidth="1"/>
    <col min="1799" max="2047" width="11.42578125" style="72"/>
    <col min="2048" max="2048" width="12.7109375" style="72" customWidth="1"/>
    <col min="2049" max="2053" width="11.42578125" style="72"/>
    <col min="2054" max="2054" width="12.5703125" style="72" customWidth="1"/>
    <col min="2055" max="2303" width="11.42578125" style="72"/>
    <col min="2304" max="2304" width="12.7109375" style="72" customWidth="1"/>
    <col min="2305" max="2309" width="11.42578125" style="72"/>
    <col min="2310" max="2310" width="12.5703125" style="72" customWidth="1"/>
    <col min="2311" max="2559" width="11.42578125" style="72"/>
    <col min="2560" max="2560" width="12.7109375" style="72" customWidth="1"/>
    <col min="2561" max="2565" width="11.42578125" style="72"/>
    <col min="2566" max="2566" width="12.5703125" style="72" customWidth="1"/>
    <col min="2567" max="2815" width="11.42578125" style="72"/>
    <col min="2816" max="2816" width="12.7109375" style="72" customWidth="1"/>
    <col min="2817" max="2821" width="11.42578125" style="72"/>
    <col min="2822" max="2822" width="12.5703125" style="72" customWidth="1"/>
    <col min="2823" max="3071" width="11.42578125" style="72"/>
    <col min="3072" max="3072" width="12.7109375" style="72" customWidth="1"/>
    <col min="3073" max="3077" width="11.42578125" style="72"/>
    <col min="3078" max="3078" width="12.5703125" style="72" customWidth="1"/>
    <col min="3079" max="3327" width="11.42578125" style="72"/>
    <col min="3328" max="3328" width="12.7109375" style="72" customWidth="1"/>
    <col min="3329" max="3333" width="11.42578125" style="72"/>
    <col min="3334" max="3334" width="12.5703125" style="72" customWidth="1"/>
    <col min="3335" max="3583" width="11.42578125" style="72"/>
    <col min="3584" max="3584" width="12.7109375" style="72" customWidth="1"/>
    <col min="3585" max="3589" width="11.42578125" style="72"/>
    <col min="3590" max="3590" width="12.5703125" style="72" customWidth="1"/>
    <col min="3591" max="3839" width="11.42578125" style="72"/>
    <col min="3840" max="3840" width="12.7109375" style="72" customWidth="1"/>
    <col min="3841" max="3845" width="11.42578125" style="72"/>
    <col min="3846" max="3846" width="12.5703125" style="72" customWidth="1"/>
    <col min="3847" max="4095" width="11.42578125" style="72"/>
    <col min="4096" max="4096" width="12.7109375" style="72" customWidth="1"/>
    <col min="4097" max="4101" width="11.42578125" style="72"/>
    <col min="4102" max="4102" width="12.5703125" style="72" customWidth="1"/>
    <col min="4103" max="4351" width="11.42578125" style="72"/>
    <col min="4352" max="4352" width="12.7109375" style="72" customWidth="1"/>
    <col min="4353" max="4357" width="11.42578125" style="72"/>
    <col min="4358" max="4358" width="12.5703125" style="72" customWidth="1"/>
    <col min="4359" max="4607" width="11.42578125" style="72"/>
    <col min="4608" max="4608" width="12.7109375" style="72" customWidth="1"/>
    <col min="4609" max="4613" width="11.42578125" style="72"/>
    <col min="4614" max="4614" width="12.5703125" style="72" customWidth="1"/>
    <col min="4615" max="4863" width="11.42578125" style="72"/>
    <col min="4864" max="4864" width="12.7109375" style="72" customWidth="1"/>
    <col min="4865" max="4869" width="11.42578125" style="72"/>
    <col min="4870" max="4870" width="12.5703125" style="72" customWidth="1"/>
    <col min="4871" max="5119" width="11.42578125" style="72"/>
    <col min="5120" max="5120" width="12.7109375" style="72" customWidth="1"/>
    <col min="5121" max="5125" width="11.42578125" style="72"/>
    <col min="5126" max="5126" width="12.5703125" style="72" customWidth="1"/>
    <col min="5127" max="5375" width="11.42578125" style="72"/>
    <col min="5376" max="5376" width="12.7109375" style="72" customWidth="1"/>
    <col min="5377" max="5381" width="11.42578125" style="72"/>
    <col min="5382" max="5382" width="12.5703125" style="72" customWidth="1"/>
    <col min="5383" max="5631" width="11.42578125" style="72"/>
    <col min="5632" max="5632" width="12.7109375" style="72" customWidth="1"/>
    <col min="5633" max="5637" width="11.42578125" style="72"/>
    <col min="5638" max="5638" width="12.5703125" style="72" customWidth="1"/>
    <col min="5639" max="5887" width="11.42578125" style="72"/>
    <col min="5888" max="5888" width="12.7109375" style="72" customWidth="1"/>
    <col min="5889" max="5893" width="11.42578125" style="72"/>
    <col min="5894" max="5894" width="12.5703125" style="72" customWidth="1"/>
    <col min="5895" max="6143" width="11.42578125" style="72"/>
    <col min="6144" max="6144" width="12.7109375" style="72" customWidth="1"/>
    <col min="6145" max="6149" width="11.42578125" style="72"/>
    <col min="6150" max="6150" width="12.5703125" style="72" customWidth="1"/>
    <col min="6151" max="6399" width="11.42578125" style="72"/>
    <col min="6400" max="6400" width="12.7109375" style="72" customWidth="1"/>
    <col min="6401" max="6405" width="11.42578125" style="72"/>
    <col min="6406" max="6406" width="12.5703125" style="72" customWidth="1"/>
    <col min="6407" max="6655" width="11.42578125" style="72"/>
    <col min="6656" max="6656" width="12.7109375" style="72" customWidth="1"/>
    <col min="6657" max="6661" width="11.42578125" style="72"/>
    <col min="6662" max="6662" width="12.5703125" style="72" customWidth="1"/>
    <col min="6663" max="6911" width="11.42578125" style="72"/>
    <col min="6912" max="6912" width="12.7109375" style="72" customWidth="1"/>
    <col min="6913" max="6917" width="11.42578125" style="72"/>
    <col min="6918" max="6918" width="12.5703125" style="72" customWidth="1"/>
    <col min="6919" max="7167" width="11.42578125" style="72"/>
    <col min="7168" max="7168" width="12.7109375" style="72" customWidth="1"/>
    <col min="7169" max="7173" width="11.42578125" style="72"/>
    <col min="7174" max="7174" width="12.5703125" style="72" customWidth="1"/>
    <col min="7175" max="7423" width="11.42578125" style="72"/>
    <col min="7424" max="7424" width="12.7109375" style="72" customWidth="1"/>
    <col min="7425" max="7429" width="11.42578125" style="72"/>
    <col min="7430" max="7430" width="12.5703125" style="72" customWidth="1"/>
    <col min="7431" max="7679" width="11.42578125" style="72"/>
    <col min="7680" max="7680" width="12.7109375" style="72" customWidth="1"/>
    <col min="7681" max="7685" width="11.42578125" style="72"/>
    <col min="7686" max="7686" width="12.5703125" style="72" customWidth="1"/>
    <col min="7687" max="7935" width="11.42578125" style="72"/>
    <col min="7936" max="7936" width="12.7109375" style="72" customWidth="1"/>
    <col min="7937" max="7941" width="11.42578125" style="72"/>
    <col min="7942" max="7942" width="12.5703125" style="72" customWidth="1"/>
    <col min="7943" max="8191" width="11.42578125" style="72"/>
    <col min="8192" max="8192" width="12.7109375" style="72" customWidth="1"/>
    <col min="8193" max="8197" width="11.42578125" style="72"/>
    <col min="8198" max="8198" width="12.5703125" style="72" customWidth="1"/>
    <col min="8199" max="8447" width="11.42578125" style="72"/>
    <col min="8448" max="8448" width="12.7109375" style="72" customWidth="1"/>
    <col min="8449" max="8453" width="11.42578125" style="72"/>
    <col min="8454" max="8454" width="12.5703125" style="72" customWidth="1"/>
    <col min="8455" max="8703" width="11.42578125" style="72"/>
    <col min="8704" max="8704" width="12.7109375" style="72" customWidth="1"/>
    <col min="8705" max="8709" width="11.42578125" style="72"/>
    <col min="8710" max="8710" width="12.5703125" style="72" customWidth="1"/>
    <col min="8711" max="8959" width="11.42578125" style="72"/>
    <col min="8960" max="8960" width="12.7109375" style="72" customWidth="1"/>
    <col min="8961" max="8965" width="11.42578125" style="72"/>
    <col min="8966" max="8966" width="12.5703125" style="72" customWidth="1"/>
    <col min="8967" max="9215" width="11.42578125" style="72"/>
    <col min="9216" max="9216" width="12.7109375" style="72" customWidth="1"/>
    <col min="9217" max="9221" width="11.42578125" style="72"/>
    <col min="9222" max="9222" width="12.5703125" style="72" customWidth="1"/>
    <col min="9223" max="9471" width="11.42578125" style="72"/>
    <col min="9472" max="9472" width="12.7109375" style="72" customWidth="1"/>
    <col min="9473" max="9477" width="11.42578125" style="72"/>
    <col min="9478" max="9478" width="12.5703125" style="72" customWidth="1"/>
    <col min="9479" max="9727" width="11.42578125" style="72"/>
    <col min="9728" max="9728" width="12.7109375" style="72" customWidth="1"/>
    <col min="9729" max="9733" width="11.42578125" style="72"/>
    <col min="9734" max="9734" width="12.5703125" style="72" customWidth="1"/>
    <col min="9735" max="9983" width="11.42578125" style="72"/>
    <col min="9984" max="9984" width="12.7109375" style="72" customWidth="1"/>
    <col min="9985" max="9989" width="11.42578125" style="72"/>
    <col min="9990" max="9990" width="12.5703125" style="72" customWidth="1"/>
    <col min="9991" max="10239" width="11.42578125" style="72"/>
    <col min="10240" max="10240" width="12.7109375" style="72" customWidth="1"/>
    <col min="10241" max="10245" width="11.42578125" style="72"/>
    <col min="10246" max="10246" width="12.5703125" style="72" customWidth="1"/>
    <col min="10247" max="10495" width="11.42578125" style="72"/>
    <col min="10496" max="10496" width="12.7109375" style="72" customWidth="1"/>
    <col min="10497" max="10501" width="11.42578125" style="72"/>
    <col min="10502" max="10502" width="12.5703125" style="72" customWidth="1"/>
    <col min="10503" max="10751" width="11.42578125" style="72"/>
    <col min="10752" max="10752" width="12.7109375" style="72" customWidth="1"/>
    <col min="10753" max="10757" width="11.42578125" style="72"/>
    <col min="10758" max="10758" width="12.5703125" style="72" customWidth="1"/>
    <col min="10759" max="11007" width="11.42578125" style="72"/>
    <col min="11008" max="11008" width="12.7109375" style="72" customWidth="1"/>
    <col min="11009" max="11013" width="11.42578125" style="72"/>
    <col min="11014" max="11014" width="12.5703125" style="72" customWidth="1"/>
    <col min="11015" max="11263" width="11.42578125" style="72"/>
    <col min="11264" max="11264" width="12.7109375" style="72" customWidth="1"/>
    <col min="11265" max="11269" width="11.42578125" style="72"/>
    <col min="11270" max="11270" width="12.5703125" style="72" customWidth="1"/>
    <col min="11271" max="11519" width="11.42578125" style="72"/>
    <col min="11520" max="11520" width="12.7109375" style="72" customWidth="1"/>
    <col min="11521" max="11525" width="11.42578125" style="72"/>
    <col min="11526" max="11526" width="12.5703125" style="72" customWidth="1"/>
    <col min="11527" max="11775" width="11.42578125" style="72"/>
    <col min="11776" max="11776" width="12.7109375" style="72" customWidth="1"/>
    <col min="11777" max="11781" width="11.42578125" style="72"/>
    <col min="11782" max="11782" width="12.5703125" style="72" customWidth="1"/>
    <col min="11783" max="12031" width="11.42578125" style="72"/>
    <col min="12032" max="12032" width="12.7109375" style="72" customWidth="1"/>
    <col min="12033" max="12037" width="11.42578125" style="72"/>
    <col min="12038" max="12038" width="12.5703125" style="72" customWidth="1"/>
    <col min="12039" max="12287" width="11.42578125" style="72"/>
    <col min="12288" max="12288" width="12.7109375" style="72" customWidth="1"/>
    <col min="12289" max="12293" width="11.42578125" style="72"/>
    <col min="12294" max="12294" width="12.5703125" style="72" customWidth="1"/>
    <col min="12295" max="12543" width="11.42578125" style="72"/>
    <col min="12544" max="12544" width="12.7109375" style="72" customWidth="1"/>
    <col min="12545" max="12549" width="11.42578125" style="72"/>
    <col min="12550" max="12550" width="12.5703125" style="72" customWidth="1"/>
    <col min="12551" max="12799" width="11.42578125" style="72"/>
    <col min="12800" max="12800" width="12.7109375" style="72" customWidth="1"/>
    <col min="12801" max="12805" width="11.42578125" style="72"/>
    <col min="12806" max="12806" width="12.5703125" style="72" customWidth="1"/>
    <col min="12807" max="13055" width="11.42578125" style="72"/>
    <col min="13056" max="13056" width="12.7109375" style="72" customWidth="1"/>
    <col min="13057" max="13061" width="11.42578125" style="72"/>
    <col min="13062" max="13062" width="12.5703125" style="72" customWidth="1"/>
    <col min="13063" max="13311" width="11.42578125" style="72"/>
    <col min="13312" max="13312" width="12.7109375" style="72" customWidth="1"/>
    <col min="13313" max="13317" width="11.42578125" style="72"/>
    <col min="13318" max="13318" width="12.5703125" style="72" customWidth="1"/>
    <col min="13319" max="13567" width="11.42578125" style="72"/>
    <col min="13568" max="13568" width="12.7109375" style="72" customWidth="1"/>
    <col min="13569" max="13573" width="11.42578125" style="72"/>
    <col min="13574" max="13574" width="12.5703125" style="72" customWidth="1"/>
    <col min="13575" max="13823" width="11.42578125" style="72"/>
    <col min="13824" max="13824" width="12.7109375" style="72" customWidth="1"/>
    <col min="13825" max="13829" width="11.42578125" style="72"/>
    <col min="13830" max="13830" width="12.5703125" style="72" customWidth="1"/>
    <col min="13831" max="14079" width="11.42578125" style="72"/>
    <col min="14080" max="14080" width="12.7109375" style="72" customWidth="1"/>
    <col min="14081" max="14085" width="11.42578125" style="72"/>
    <col min="14086" max="14086" width="12.5703125" style="72" customWidth="1"/>
    <col min="14087" max="14335" width="11.42578125" style="72"/>
    <col min="14336" max="14336" width="12.7109375" style="72" customWidth="1"/>
    <col min="14337" max="14341" width="11.42578125" style="72"/>
    <col min="14342" max="14342" width="12.5703125" style="72" customWidth="1"/>
    <col min="14343" max="14591" width="11.42578125" style="72"/>
    <col min="14592" max="14592" width="12.7109375" style="72" customWidth="1"/>
    <col min="14593" max="14597" width="11.42578125" style="72"/>
    <col min="14598" max="14598" width="12.5703125" style="72" customWidth="1"/>
    <col min="14599" max="14847" width="11.42578125" style="72"/>
    <col min="14848" max="14848" width="12.7109375" style="72" customWidth="1"/>
    <col min="14849" max="14853" width="11.42578125" style="72"/>
    <col min="14854" max="14854" width="12.5703125" style="72" customWidth="1"/>
    <col min="14855" max="15103" width="11.42578125" style="72"/>
    <col min="15104" max="15104" width="12.7109375" style="72" customWidth="1"/>
    <col min="15105" max="15109" width="11.42578125" style="72"/>
    <col min="15110" max="15110" width="12.5703125" style="72" customWidth="1"/>
    <col min="15111" max="15359" width="11.42578125" style="72"/>
    <col min="15360" max="15360" width="12.7109375" style="72" customWidth="1"/>
    <col min="15361" max="15365" width="11.42578125" style="72"/>
    <col min="15366" max="15366" width="12.5703125" style="72" customWidth="1"/>
    <col min="15367" max="15615" width="11.42578125" style="72"/>
    <col min="15616" max="15616" width="12.7109375" style="72" customWidth="1"/>
    <col min="15617" max="15621" width="11.42578125" style="72"/>
    <col min="15622" max="15622" width="12.5703125" style="72" customWidth="1"/>
    <col min="15623" max="15871" width="11.42578125" style="72"/>
    <col min="15872" max="15872" width="12.7109375" style="72" customWidth="1"/>
    <col min="15873" max="15877" width="11.42578125" style="72"/>
    <col min="15878" max="15878" width="12.5703125" style="72" customWidth="1"/>
    <col min="15879" max="16127" width="11.42578125" style="72"/>
    <col min="16128" max="16128" width="12.7109375" style="72" customWidth="1"/>
    <col min="16129" max="16133" width="11.42578125" style="72"/>
    <col min="16134" max="16134" width="12.5703125" style="72" customWidth="1"/>
    <col min="16135" max="16384" width="11.42578125" style="72"/>
  </cols>
  <sheetData>
    <row r="1" spans="1:11" ht="23.25" x14ac:dyDescent="0.35">
      <c r="E1" s="277" t="s">
        <v>156</v>
      </c>
      <c r="F1" s="278"/>
      <c r="G1" s="279"/>
    </row>
    <row r="2" spans="1:11" ht="23.25" x14ac:dyDescent="0.35">
      <c r="E2" s="278"/>
      <c r="F2" s="278"/>
      <c r="G2" s="279"/>
      <c r="H2" s="280"/>
      <c r="I2" s="281" t="s">
        <v>40</v>
      </c>
      <c r="J2" s="281" t="s">
        <v>41</v>
      </c>
    </row>
    <row r="3" spans="1:11" ht="13.5" thickBot="1" x14ac:dyDescent="0.25">
      <c r="H3" s="282"/>
      <c r="I3" s="282"/>
      <c r="J3" s="282"/>
      <c r="K3" s="282"/>
    </row>
    <row r="4" spans="1:11" ht="14.25" thickTop="1" thickBot="1" x14ac:dyDescent="0.25">
      <c r="A4" s="283" t="s">
        <v>3</v>
      </c>
      <c r="B4" s="284" t="s">
        <v>34</v>
      </c>
      <c r="C4" s="284" t="s">
        <v>35</v>
      </c>
      <c r="D4" s="284" t="s">
        <v>42</v>
      </c>
      <c r="E4" s="285" t="s">
        <v>43</v>
      </c>
      <c r="F4" s="282"/>
      <c r="G4" s="283" t="s">
        <v>5</v>
      </c>
      <c r="H4" s="286" t="s">
        <v>34</v>
      </c>
      <c r="I4" s="286" t="s">
        <v>35</v>
      </c>
      <c r="J4" s="286" t="s">
        <v>42</v>
      </c>
      <c r="K4" s="287" t="s">
        <v>43</v>
      </c>
    </row>
    <row r="5" spans="1:11" x14ac:dyDescent="0.2">
      <c r="A5" s="288">
        <v>1</v>
      </c>
      <c r="B5" s="289"/>
      <c r="C5" s="289"/>
      <c r="D5" s="289"/>
      <c r="E5" s="290"/>
      <c r="F5" s="291"/>
      <c r="G5" s="73">
        <v>1</v>
      </c>
      <c r="H5" s="406"/>
      <c r="I5" s="406"/>
      <c r="J5" s="406"/>
      <c r="K5" s="407"/>
    </row>
    <row r="6" spans="1:11" x14ac:dyDescent="0.2">
      <c r="A6" s="294">
        <v>2</v>
      </c>
      <c r="B6" s="408">
        <v>42</v>
      </c>
      <c r="C6" s="304">
        <v>1000</v>
      </c>
      <c r="D6" s="304">
        <v>88</v>
      </c>
      <c r="E6" s="305">
        <v>0</v>
      </c>
      <c r="G6" s="76">
        <v>2</v>
      </c>
      <c r="H6" s="302"/>
      <c r="I6" s="302"/>
      <c r="J6" s="302"/>
      <c r="K6" s="303"/>
    </row>
    <row r="7" spans="1:11" x14ac:dyDescent="0.2">
      <c r="A7" s="294">
        <v>3</v>
      </c>
      <c r="B7" s="300">
        <v>49</v>
      </c>
      <c r="C7" s="412">
        <v>1059</v>
      </c>
      <c r="D7" s="300">
        <v>80</v>
      </c>
      <c r="E7" s="301">
        <v>0</v>
      </c>
      <c r="G7" s="79">
        <v>3</v>
      </c>
      <c r="H7" s="297">
        <v>188</v>
      </c>
      <c r="I7" s="297">
        <v>4425</v>
      </c>
      <c r="J7" s="297">
        <v>232</v>
      </c>
      <c r="K7" s="298">
        <v>5</v>
      </c>
    </row>
    <row r="8" spans="1:11" x14ac:dyDescent="0.2">
      <c r="A8" s="294">
        <v>4</v>
      </c>
      <c r="B8" s="295"/>
      <c r="C8" s="295"/>
      <c r="D8" s="295"/>
      <c r="E8" s="296"/>
      <c r="G8" s="79">
        <v>4</v>
      </c>
      <c r="H8" s="82">
        <v>207</v>
      </c>
      <c r="I8" s="297">
        <v>5003</v>
      </c>
      <c r="J8" s="297">
        <v>256</v>
      </c>
      <c r="K8" s="298">
        <v>0</v>
      </c>
    </row>
    <row r="9" spans="1:11" x14ac:dyDescent="0.2">
      <c r="A9" s="294">
        <v>5</v>
      </c>
      <c r="B9" s="302"/>
      <c r="C9" s="302"/>
      <c r="D9" s="302"/>
      <c r="E9" s="303"/>
      <c r="G9" s="79">
        <v>5</v>
      </c>
      <c r="H9" s="297">
        <v>144</v>
      </c>
      <c r="I9" s="297">
        <v>3098</v>
      </c>
      <c r="J9" s="297">
        <v>168</v>
      </c>
      <c r="K9" s="298">
        <v>2</v>
      </c>
    </row>
    <row r="10" spans="1:11" x14ac:dyDescent="0.2">
      <c r="A10" s="79">
        <v>6</v>
      </c>
      <c r="B10" s="297">
        <v>130</v>
      </c>
      <c r="C10" s="297">
        <v>2810</v>
      </c>
      <c r="D10" s="297">
        <v>152</v>
      </c>
      <c r="E10" s="298">
        <v>2</v>
      </c>
      <c r="G10" s="79">
        <v>6</v>
      </c>
      <c r="H10" s="297">
        <v>175</v>
      </c>
      <c r="I10" s="297">
        <v>3961</v>
      </c>
      <c r="J10" s="297">
        <v>224</v>
      </c>
      <c r="K10" s="298">
        <v>1</v>
      </c>
    </row>
    <row r="11" spans="1:11" x14ac:dyDescent="0.2">
      <c r="A11" s="79">
        <v>7</v>
      </c>
      <c r="B11" s="317">
        <v>176</v>
      </c>
      <c r="C11" s="317">
        <v>4167</v>
      </c>
      <c r="D11" s="317">
        <v>248</v>
      </c>
      <c r="E11" s="318">
        <v>0</v>
      </c>
      <c r="G11" s="79">
        <v>7</v>
      </c>
      <c r="H11" s="297">
        <v>160</v>
      </c>
      <c r="I11" s="297">
        <v>3804</v>
      </c>
      <c r="J11" s="297">
        <v>248</v>
      </c>
      <c r="K11" s="298">
        <v>0</v>
      </c>
    </row>
    <row r="12" spans="1:11" x14ac:dyDescent="0.2">
      <c r="A12" s="79">
        <v>8</v>
      </c>
      <c r="B12" s="297">
        <v>135</v>
      </c>
      <c r="C12" s="297">
        <v>3129</v>
      </c>
      <c r="D12" s="297">
        <v>192</v>
      </c>
      <c r="E12" s="298">
        <v>0</v>
      </c>
      <c r="G12" s="76">
        <v>8</v>
      </c>
      <c r="H12" s="302"/>
      <c r="I12" s="302"/>
      <c r="J12" s="302"/>
      <c r="K12" s="303"/>
    </row>
    <row r="13" spans="1:11" x14ac:dyDescent="0.2">
      <c r="A13" s="79">
        <v>9</v>
      </c>
      <c r="B13" s="297">
        <v>176</v>
      </c>
      <c r="C13" s="297">
        <v>3904</v>
      </c>
      <c r="D13" s="297">
        <v>224</v>
      </c>
      <c r="E13" s="298">
        <v>0</v>
      </c>
      <c r="G13" s="76">
        <v>9</v>
      </c>
      <c r="H13" s="302"/>
      <c r="I13" s="302"/>
      <c r="J13" s="302"/>
      <c r="K13" s="303"/>
    </row>
    <row r="14" spans="1:11" x14ac:dyDescent="0.2">
      <c r="A14" s="79">
        <v>10</v>
      </c>
      <c r="B14" s="297">
        <v>154</v>
      </c>
      <c r="C14" s="297">
        <v>3211</v>
      </c>
      <c r="D14" s="297">
        <v>2008</v>
      </c>
      <c r="E14" s="298">
        <v>0</v>
      </c>
      <c r="G14" s="79">
        <v>10</v>
      </c>
      <c r="H14" s="82">
        <v>168</v>
      </c>
      <c r="I14" s="297">
        <v>4104</v>
      </c>
      <c r="J14" s="297">
        <v>176</v>
      </c>
      <c r="K14" s="298">
        <v>3</v>
      </c>
    </row>
    <row r="15" spans="1:11" x14ac:dyDescent="0.2">
      <c r="A15" s="76">
        <v>11</v>
      </c>
      <c r="B15" s="302"/>
      <c r="C15" s="302"/>
      <c r="D15" s="302"/>
      <c r="E15" s="303"/>
      <c r="G15" s="79">
        <v>11</v>
      </c>
      <c r="H15" s="297">
        <v>207</v>
      </c>
      <c r="I15" s="297">
        <v>4592</v>
      </c>
      <c r="J15" s="297">
        <v>296</v>
      </c>
      <c r="K15" s="298">
        <v>5</v>
      </c>
    </row>
    <row r="16" spans="1:11" x14ac:dyDescent="0.2">
      <c r="A16" s="76">
        <v>12</v>
      </c>
      <c r="B16" s="302"/>
      <c r="C16" s="302"/>
      <c r="D16" s="302"/>
      <c r="E16" s="303"/>
      <c r="F16" s="72" t="s">
        <v>44</v>
      </c>
      <c r="G16" s="79">
        <v>12</v>
      </c>
      <c r="H16" s="297">
        <v>172</v>
      </c>
      <c r="I16" s="297">
        <v>3966</v>
      </c>
      <c r="J16" s="297">
        <v>232</v>
      </c>
      <c r="K16" s="298">
        <v>0</v>
      </c>
    </row>
    <row r="17" spans="1:11" x14ac:dyDescent="0.2">
      <c r="A17" s="79">
        <v>13</v>
      </c>
      <c r="B17" s="297">
        <v>160</v>
      </c>
      <c r="C17" s="297">
        <v>3543</v>
      </c>
      <c r="D17" s="297">
        <v>240</v>
      </c>
      <c r="E17" s="298">
        <v>3</v>
      </c>
      <c r="G17" s="79">
        <v>13</v>
      </c>
      <c r="H17" s="297">
        <v>211</v>
      </c>
      <c r="I17" s="297">
        <v>4981</v>
      </c>
      <c r="J17" s="297">
        <v>312</v>
      </c>
      <c r="K17" s="298">
        <v>0</v>
      </c>
    </row>
    <row r="18" spans="1:11" x14ac:dyDescent="0.2">
      <c r="A18" s="79">
        <v>14</v>
      </c>
      <c r="B18" s="297">
        <v>177</v>
      </c>
      <c r="C18" s="297">
        <v>3889</v>
      </c>
      <c r="D18" s="297">
        <v>280</v>
      </c>
      <c r="E18" s="298">
        <v>2</v>
      </c>
      <c r="G18" s="79">
        <v>14</v>
      </c>
      <c r="H18" s="297">
        <v>157</v>
      </c>
      <c r="I18" s="297">
        <v>3387</v>
      </c>
      <c r="J18" s="297">
        <v>152</v>
      </c>
      <c r="K18" s="298">
        <v>0</v>
      </c>
    </row>
    <row r="19" spans="1:11" x14ac:dyDescent="0.2">
      <c r="A19" s="79">
        <v>15</v>
      </c>
      <c r="B19" s="297">
        <v>150</v>
      </c>
      <c r="C19" s="297">
        <v>3660</v>
      </c>
      <c r="D19" s="297">
        <v>216</v>
      </c>
      <c r="E19" s="298">
        <v>0</v>
      </c>
      <c r="G19" s="76">
        <v>15</v>
      </c>
      <c r="H19" s="302"/>
      <c r="I19" s="302"/>
      <c r="J19" s="302"/>
      <c r="K19" s="303"/>
    </row>
    <row r="20" spans="1:11" x14ac:dyDescent="0.2">
      <c r="A20" s="79">
        <v>16</v>
      </c>
      <c r="B20" s="297">
        <v>190</v>
      </c>
      <c r="C20" s="297">
        <v>4477</v>
      </c>
      <c r="D20" s="297">
        <v>240</v>
      </c>
      <c r="E20" s="298">
        <v>3</v>
      </c>
      <c r="G20" s="76">
        <v>16</v>
      </c>
      <c r="H20" s="302"/>
      <c r="I20" s="302"/>
      <c r="J20" s="302"/>
      <c r="K20" s="303"/>
    </row>
    <row r="21" spans="1:11" x14ac:dyDescent="0.2">
      <c r="A21" s="79">
        <v>17</v>
      </c>
      <c r="B21" s="297">
        <v>155</v>
      </c>
      <c r="C21" s="297">
        <v>3413</v>
      </c>
      <c r="D21" s="297">
        <v>232</v>
      </c>
      <c r="E21" s="298">
        <v>0</v>
      </c>
      <c r="G21" s="79">
        <v>17</v>
      </c>
      <c r="H21" s="297">
        <v>220</v>
      </c>
      <c r="I21" s="297">
        <v>4955</v>
      </c>
      <c r="J21" s="297">
        <v>256</v>
      </c>
      <c r="K21" s="298">
        <v>3</v>
      </c>
    </row>
    <row r="22" spans="1:11" x14ac:dyDescent="0.2">
      <c r="A22" s="76">
        <v>18</v>
      </c>
      <c r="B22" s="302"/>
      <c r="C22" s="302"/>
      <c r="D22" s="302"/>
      <c r="E22" s="303"/>
      <c r="G22" s="79">
        <v>18</v>
      </c>
      <c r="H22" s="308">
        <v>220</v>
      </c>
      <c r="I22" s="297">
        <v>4974</v>
      </c>
      <c r="J22" s="297">
        <v>392</v>
      </c>
      <c r="K22" s="298">
        <v>2</v>
      </c>
    </row>
    <row r="23" spans="1:11" x14ac:dyDescent="0.2">
      <c r="A23" s="76">
        <v>19</v>
      </c>
      <c r="B23" s="302"/>
      <c r="C23" s="302"/>
      <c r="D23" s="302"/>
      <c r="E23" s="303"/>
      <c r="G23" s="79">
        <v>19</v>
      </c>
      <c r="H23" s="297">
        <v>165</v>
      </c>
      <c r="I23" s="297">
        <v>3699</v>
      </c>
      <c r="J23" s="297">
        <v>168</v>
      </c>
      <c r="K23" s="298">
        <v>0</v>
      </c>
    </row>
    <row r="24" spans="1:11" x14ac:dyDescent="0.2">
      <c r="A24" s="79">
        <v>20</v>
      </c>
      <c r="B24" s="297">
        <v>177</v>
      </c>
      <c r="C24" s="297">
        <v>4077</v>
      </c>
      <c r="D24" s="297">
        <v>200</v>
      </c>
      <c r="E24" s="298">
        <v>3</v>
      </c>
      <c r="G24" s="79">
        <v>20</v>
      </c>
      <c r="H24" s="297">
        <v>213</v>
      </c>
      <c r="I24" s="297">
        <v>4934</v>
      </c>
      <c r="J24" s="297">
        <v>304</v>
      </c>
      <c r="K24" s="298">
        <v>0</v>
      </c>
    </row>
    <row r="25" spans="1:11" x14ac:dyDescent="0.2">
      <c r="A25" s="79">
        <v>21</v>
      </c>
      <c r="B25" s="308">
        <v>222</v>
      </c>
      <c r="C25" s="297">
        <v>5028</v>
      </c>
      <c r="D25" s="297">
        <v>320</v>
      </c>
      <c r="E25" s="298">
        <v>2</v>
      </c>
      <c r="G25" s="79">
        <v>21</v>
      </c>
      <c r="H25" s="297">
        <v>186</v>
      </c>
      <c r="I25" s="297">
        <v>4401</v>
      </c>
      <c r="J25" s="297">
        <v>240</v>
      </c>
      <c r="K25" s="298">
        <v>0</v>
      </c>
    </row>
    <row r="26" spans="1:11" x14ac:dyDescent="0.2">
      <c r="A26" s="79">
        <v>22</v>
      </c>
      <c r="B26" s="297">
        <v>132</v>
      </c>
      <c r="C26" s="297">
        <v>2998</v>
      </c>
      <c r="D26" s="297">
        <v>168</v>
      </c>
      <c r="E26" s="298">
        <v>2</v>
      </c>
      <c r="G26" s="76">
        <v>22</v>
      </c>
      <c r="H26" s="302"/>
      <c r="I26" s="302"/>
      <c r="J26" s="302"/>
      <c r="K26" s="303"/>
    </row>
    <row r="27" spans="1:11" x14ac:dyDescent="0.2">
      <c r="A27" s="79">
        <v>23</v>
      </c>
      <c r="B27" s="297">
        <v>205</v>
      </c>
      <c r="C27" s="297">
        <v>4767</v>
      </c>
      <c r="D27" s="297">
        <v>262</v>
      </c>
      <c r="E27" s="298">
        <v>4</v>
      </c>
      <c r="F27" s="309"/>
      <c r="G27" s="294">
        <v>23</v>
      </c>
      <c r="H27" s="302"/>
      <c r="I27" s="302"/>
      <c r="J27" s="302"/>
      <c r="K27" s="303"/>
    </row>
    <row r="28" spans="1:11" x14ac:dyDescent="0.2">
      <c r="A28" s="79">
        <v>24</v>
      </c>
      <c r="B28" s="297">
        <v>148</v>
      </c>
      <c r="C28" s="297">
        <v>32042</v>
      </c>
      <c r="D28" s="297">
        <v>251</v>
      </c>
      <c r="E28" s="298">
        <v>0</v>
      </c>
      <c r="F28" s="309"/>
      <c r="G28" s="294">
        <v>24</v>
      </c>
      <c r="H28" s="297">
        <v>166</v>
      </c>
      <c r="I28" s="297">
        <v>3843</v>
      </c>
      <c r="J28" s="297">
        <v>168</v>
      </c>
      <c r="K28" s="298">
        <v>0</v>
      </c>
    </row>
    <row r="29" spans="1:11" x14ac:dyDescent="0.2">
      <c r="A29" s="76">
        <v>25</v>
      </c>
      <c r="B29" s="302"/>
      <c r="C29" s="302"/>
      <c r="D29" s="302"/>
      <c r="E29" s="303"/>
      <c r="F29" s="309"/>
      <c r="G29" s="294">
        <v>25</v>
      </c>
      <c r="H29" s="297">
        <v>163</v>
      </c>
      <c r="I29" s="297">
        <v>3762</v>
      </c>
      <c r="J29" s="297">
        <v>224</v>
      </c>
      <c r="K29" s="298">
        <v>2</v>
      </c>
    </row>
    <row r="30" spans="1:11" x14ac:dyDescent="0.2">
      <c r="A30" s="76">
        <v>26</v>
      </c>
      <c r="B30" s="302"/>
      <c r="C30" s="302"/>
      <c r="D30" s="302"/>
      <c r="E30" s="303"/>
      <c r="F30" s="309"/>
      <c r="G30" s="294">
        <v>26</v>
      </c>
      <c r="H30" s="297">
        <v>152</v>
      </c>
      <c r="I30" s="297">
        <v>3384</v>
      </c>
      <c r="J30" s="297">
        <v>160</v>
      </c>
      <c r="K30" s="298">
        <v>0</v>
      </c>
    </row>
    <row r="31" spans="1:11" x14ac:dyDescent="0.2">
      <c r="A31" s="79">
        <v>27</v>
      </c>
      <c r="B31" s="297">
        <v>173</v>
      </c>
      <c r="C31" s="297">
        <v>3725</v>
      </c>
      <c r="D31" s="297">
        <v>240</v>
      </c>
      <c r="E31" s="298">
        <v>3</v>
      </c>
      <c r="F31" s="309"/>
      <c r="G31" s="294">
        <v>27</v>
      </c>
      <c r="H31" s="297">
        <v>142</v>
      </c>
      <c r="I31" s="297">
        <v>3476</v>
      </c>
      <c r="J31" s="297">
        <v>216</v>
      </c>
      <c r="K31" s="298">
        <v>2</v>
      </c>
    </row>
    <row r="32" spans="1:11" x14ac:dyDescent="0.2">
      <c r="A32" s="79">
        <v>28</v>
      </c>
      <c r="B32" s="297">
        <v>188</v>
      </c>
      <c r="C32" s="297">
        <v>4453</v>
      </c>
      <c r="D32" s="297">
        <v>256</v>
      </c>
      <c r="E32" s="298">
        <v>4</v>
      </c>
      <c r="F32" s="309"/>
      <c r="G32" s="294">
        <v>28</v>
      </c>
      <c r="H32" s="310">
        <v>137</v>
      </c>
      <c r="I32" s="297">
        <v>3149</v>
      </c>
      <c r="J32" s="297">
        <v>230</v>
      </c>
      <c r="K32" s="298">
        <v>3</v>
      </c>
    </row>
    <row r="33" spans="1:13" x14ac:dyDescent="0.2">
      <c r="A33" s="311">
        <v>29</v>
      </c>
      <c r="B33" s="297">
        <v>166</v>
      </c>
      <c r="C33" s="297">
        <v>3712</v>
      </c>
      <c r="D33" s="297">
        <v>208</v>
      </c>
      <c r="E33" s="298">
        <v>2</v>
      </c>
      <c r="F33" s="309"/>
      <c r="G33" s="76">
        <v>29</v>
      </c>
      <c r="H33" s="302"/>
      <c r="I33" s="302"/>
      <c r="J33" s="302"/>
      <c r="K33" s="303"/>
    </row>
    <row r="34" spans="1:13" x14ac:dyDescent="0.2">
      <c r="A34" s="79">
        <v>30</v>
      </c>
      <c r="B34" s="297">
        <v>155</v>
      </c>
      <c r="C34" s="297">
        <v>3470</v>
      </c>
      <c r="D34" s="297">
        <v>186</v>
      </c>
      <c r="E34" s="298">
        <v>2</v>
      </c>
      <c r="F34" s="309"/>
      <c r="G34" s="76">
        <v>30</v>
      </c>
      <c r="H34" s="302"/>
      <c r="I34" s="302"/>
      <c r="J34" s="302"/>
      <c r="K34" s="303"/>
    </row>
    <row r="35" spans="1:13" ht="13.5" thickBot="1" x14ac:dyDescent="0.25">
      <c r="A35" s="84">
        <v>31</v>
      </c>
      <c r="B35" s="297">
        <v>140</v>
      </c>
      <c r="C35" s="297">
        <v>3216</v>
      </c>
      <c r="D35" s="297">
        <v>128</v>
      </c>
      <c r="E35" s="298">
        <v>0</v>
      </c>
      <c r="F35" s="309"/>
      <c r="G35" s="95">
        <v>31</v>
      </c>
      <c r="H35" s="302"/>
      <c r="I35" s="302"/>
      <c r="J35" s="302"/>
      <c r="K35" s="303"/>
    </row>
    <row r="36" spans="1:13" ht="14.25" thickTop="1" thickBot="1" x14ac:dyDescent="0.25">
      <c r="A36" s="281"/>
      <c r="B36" s="313">
        <f>SUM(B5:B35)</f>
        <v>3400</v>
      </c>
      <c r="C36" s="314">
        <f>SUM(C5:C35)</f>
        <v>105750</v>
      </c>
      <c r="D36" s="314">
        <f>SUM(D5:D35)</f>
        <v>6419</v>
      </c>
      <c r="E36" s="314">
        <f>SUM(E5:E35)</f>
        <v>32</v>
      </c>
      <c r="F36" s="309"/>
      <c r="G36" s="315"/>
      <c r="H36" s="313">
        <f>SUM(H5:H35)</f>
        <v>3553</v>
      </c>
      <c r="I36" s="314">
        <f>SUM(I5:I35)</f>
        <v>81898</v>
      </c>
      <c r="J36" s="314">
        <f>SUM(J5:J35)</f>
        <v>4654</v>
      </c>
      <c r="K36" s="314">
        <f>SUM(K5:K35)</f>
        <v>28</v>
      </c>
    </row>
    <row r="37" spans="1:13" ht="13.5" thickTop="1" x14ac:dyDescent="0.2">
      <c r="A37" s="281"/>
      <c r="F37" s="309"/>
      <c r="G37" s="315"/>
    </row>
    <row r="38" spans="1:13" x14ac:dyDescent="0.2">
      <c r="A38" s="281"/>
      <c r="F38" s="309"/>
      <c r="G38" s="315"/>
    </row>
    <row r="39" spans="1:13" ht="13.5" thickBot="1" x14ac:dyDescent="0.25">
      <c r="A39" s="281"/>
      <c r="F39" s="309"/>
      <c r="G39" s="315"/>
    </row>
    <row r="40" spans="1:13" ht="14.25" thickTop="1" thickBot="1" x14ac:dyDescent="0.25">
      <c r="A40" s="283" t="s">
        <v>6</v>
      </c>
      <c r="B40" s="284" t="s">
        <v>34</v>
      </c>
      <c r="C40" s="284" t="s">
        <v>35</v>
      </c>
      <c r="D40" s="284" t="s">
        <v>42</v>
      </c>
      <c r="E40" s="285" t="s">
        <v>43</v>
      </c>
      <c r="F40" s="291"/>
      <c r="G40" s="283" t="s">
        <v>7</v>
      </c>
      <c r="H40" s="284" t="s">
        <v>34</v>
      </c>
      <c r="I40" s="284" t="s">
        <v>35</v>
      </c>
      <c r="J40" s="284" t="s">
        <v>42</v>
      </c>
      <c r="K40" s="285" t="s">
        <v>43</v>
      </c>
    </row>
    <row r="41" spans="1:13" x14ac:dyDescent="0.2">
      <c r="A41" s="288">
        <v>1</v>
      </c>
      <c r="B41" s="306"/>
      <c r="C41" s="306"/>
      <c r="D41" s="306"/>
      <c r="E41" s="307"/>
      <c r="G41" s="409">
        <v>1</v>
      </c>
      <c r="H41" s="317">
        <v>257</v>
      </c>
      <c r="I41" s="317">
        <v>6241</v>
      </c>
      <c r="J41" s="317">
        <v>398</v>
      </c>
      <c r="K41" s="318">
        <v>1</v>
      </c>
      <c r="M41" s="281"/>
    </row>
    <row r="42" spans="1:13" x14ac:dyDescent="0.2">
      <c r="A42" s="294">
        <v>2</v>
      </c>
      <c r="B42" s="302"/>
      <c r="C42" s="302"/>
      <c r="D42" s="302"/>
      <c r="E42" s="303"/>
      <c r="G42" s="320">
        <v>2</v>
      </c>
      <c r="H42" s="297">
        <v>185</v>
      </c>
      <c r="I42" s="304">
        <v>4573</v>
      </c>
      <c r="J42" s="304">
        <v>336</v>
      </c>
      <c r="K42" s="305">
        <v>2</v>
      </c>
      <c r="M42" s="281"/>
    </row>
    <row r="43" spans="1:13" x14ac:dyDescent="0.2">
      <c r="A43" s="294">
        <v>3</v>
      </c>
      <c r="B43" s="297">
        <v>120</v>
      </c>
      <c r="C43" s="297">
        <v>2783</v>
      </c>
      <c r="D43" s="297">
        <v>104</v>
      </c>
      <c r="E43" s="298">
        <v>0</v>
      </c>
      <c r="G43" s="320">
        <v>3</v>
      </c>
      <c r="H43" s="297">
        <v>250</v>
      </c>
      <c r="I43" s="297">
        <v>6004</v>
      </c>
      <c r="J43" s="297">
        <v>446</v>
      </c>
      <c r="K43" s="298">
        <v>3</v>
      </c>
      <c r="M43" s="281"/>
    </row>
    <row r="44" spans="1:13" x14ac:dyDescent="0.2">
      <c r="A44" s="294">
        <v>4</v>
      </c>
      <c r="B44" s="297">
        <v>145</v>
      </c>
      <c r="C44" s="297">
        <v>3265</v>
      </c>
      <c r="D44" s="297">
        <v>232</v>
      </c>
      <c r="E44" s="298">
        <v>0</v>
      </c>
      <c r="G44" s="320">
        <v>4</v>
      </c>
      <c r="H44" s="297">
        <v>198</v>
      </c>
      <c r="I44" s="297">
        <v>4401</v>
      </c>
      <c r="J44" s="297">
        <v>288</v>
      </c>
      <c r="K44" s="298">
        <v>0</v>
      </c>
      <c r="M44" s="281"/>
    </row>
    <row r="45" spans="1:13" x14ac:dyDescent="0.2">
      <c r="A45" s="294">
        <v>5</v>
      </c>
      <c r="B45" s="297">
        <v>137</v>
      </c>
      <c r="C45" s="297">
        <v>2997</v>
      </c>
      <c r="D45" s="297">
        <v>232</v>
      </c>
      <c r="E45" s="298">
        <v>0</v>
      </c>
      <c r="G45" s="321">
        <v>5</v>
      </c>
      <c r="H45" s="302"/>
      <c r="I45" s="302"/>
      <c r="J45" s="302"/>
      <c r="K45" s="303"/>
      <c r="M45" s="281"/>
    </row>
    <row r="46" spans="1:13" x14ac:dyDescent="0.2">
      <c r="A46" s="294">
        <v>6</v>
      </c>
      <c r="B46" s="297">
        <v>149</v>
      </c>
      <c r="C46" s="297">
        <v>3331</v>
      </c>
      <c r="D46" s="297">
        <v>200</v>
      </c>
      <c r="E46" s="298">
        <v>1</v>
      </c>
      <c r="G46" s="321">
        <v>6</v>
      </c>
      <c r="H46" s="302"/>
      <c r="I46" s="302"/>
      <c r="J46" s="302"/>
      <c r="K46" s="303"/>
      <c r="M46" s="281"/>
    </row>
    <row r="47" spans="1:13" x14ac:dyDescent="0.2">
      <c r="A47" s="294">
        <v>7</v>
      </c>
      <c r="B47" s="297">
        <v>127</v>
      </c>
      <c r="C47" s="297">
        <v>2938</v>
      </c>
      <c r="D47" s="297">
        <v>208</v>
      </c>
      <c r="E47" s="298">
        <v>0</v>
      </c>
      <c r="G47" s="320">
        <v>7</v>
      </c>
      <c r="H47" s="297">
        <v>224</v>
      </c>
      <c r="I47" s="297">
        <v>5192</v>
      </c>
      <c r="J47" s="297">
        <v>312</v>
      </c>
      <c r="K47" s="298">
        <v>4</v>
      </c>
      <c r="M47" s="281"/>
    </row>
    <row r="48" spans="1:13" x14ac:dyDescent="0.2">
      <c r="A48" s="294">
        <v>8</v>
      </c>
      <c r="B48" s="302"/>
      <c r="C48" s="302"/>
      <c r="D48" s="302"/>
      <c r="E48" s="303"/>
      <c r="G48" s="320">
        <v>8</v>
      </c>
      <c r="H48" s="297">
        <v>261</v>
      </c>
      <c r="I48" s="297">
        <v>6103</v>
      </c>
      <c r="J48" s="297">
        <v>440</v>
      </c>
      <c r="K48" s="298">
        <v>2</v>
      </c>
      <c r="M48" s="281"/>
    </row>
    <row r="49" spans="1:13" x14ac:dyDescent="0.2">
      <c r="A49" s="294">
        <v>9</v>
      </c>
      <c r="B49" s="302"/>
      <c r="C49" s="302"/>
      <c r="D49" s="302"/>
      <c r="E49" s="303"/>
      <c r="G49" s="320">
        <v>9</v>
      </c>
      <c r="H49" s="297">
        <v>170</v>
      </c>
      <c r="I49" s="297">
        <v>3852</v>
      </c>
      <c r="J49" s="297">
        <v>320</v>
      </c>
      <c r="K49" s="298">
        <v>0</v>
      </c>
      <c r="M49" s="281"/>
    </row>
    <row r="50" spans="1:13" x14ac:dyDescent="0.2">
      <c r="A50" s="79">
        <v>10</v>
      </c>
      <c r="B50" s="297">
        <v>216</v>
      </c>
      <c r="C50" s="297">
        <v>4781</v>
      </c>
      <c r="D50" s="297">
        <v>272</v>
      </c>
      <c r="E50" s="298">
        <v>8</v>
      </c>
      <c r="G50" s="320">
        <v>10</v>
      </c>
      <c r="H50" s="297">
        <v>230</v>
      </c>
      <c r="I50" s="297">
        <v>5280</v>
      </c>
      <c r="J50" s="297">
        <v>416</v>
      </c>
      <c r="K50" s="298">
        <v>0</v>
      </c>
      <c r="M50" s="281"/>
    </row>
    <row r="51" spans="1:13" x14ac:dyDescent="0.2">
      <c r="A51" s="79">
        <v>11</v>
      </c>
      <c r="B51" s="297">
        <v>204</v>
      </c>
      <c r="C51" s="297">
        <v>4736</v>
      </c>
      <c r="D51" s="297">
        <v>320</v>
      </c>
      <c r="E51" s="298">
        <v>4</v>
      </c>
      <c r="G51" s="320">
        <v>11</v>
      </c>
      <c r="H51" s="297">
        <v>175</v>
      </c>
      <c r="I51" s="297">
        <v>3930</v>
      </c>
      <c r="J51" s="297">
        <v>256</v>
      </c>
      <c r="K51" s="298">
        <v>4</v>
      </c>
      <c r="M51" s="281"/>
    </row>
    <row r="52" spans="1:13" x14ac:dyDescent="0.2">
      <c r="A52" s="79">
        <v>12</v>
      </c>
      <c r="B52" s="297">
        <v>139</v>
      </c>
      <c r="C52" s="297">
        <v>3133</v>
      </c>
      <c r="D52" s="297">
        <v>174</v>
      </c>
      <c r="E52" s="298">
        <v>0</v>
      </c>
      <c r="G52" s="321">
        <v>12</v>
      </c>
      <c r="H52" s="302"/>
      <c r="I52" s="302"/>
      <c r="J52" s="302"/>
      <c r="K52" s="303"/>
      <c r="M52" s="281"/>
    </row>
    <row r="53" spans="1:13" x14ac:dyDescent="0.2">
      <c r="A53" s="79">
        <v>13</v>
      </c>
      <c r="B53" s="297">
        <v>206</v>
      </c>
      <c r="C53" s="297">
        <v>4854</v>
      </c>
      <c r="D53" s="297">
        <v>280</v>
      </c>
      <c r="E53" s="298">
        <v>1</v>
      </c>
      <c r="G53" s="321">
        <v>13</v>
      </c>
      <c r="H53" s="302"/>
      <c r="I53" s="302"/>
      <c r="J53" s="302"/>
      <c r="K53" s="303"/>
      <c r="M53" s="281"/>
    </row>
    <row r="54" spans="1:13" x14ac:dyDescent="0.2">
      <c r="A54" s="79">
        <v>14</v>
      </c>
      <c r="B54" s="297">
        <v>161</v>
      </c>
      <c r="C54" s="297">
        <v>3604</v>
      </c>
      <c r="D54" s="297">
        <v>216</v>
      </c>
      <c r="E54" s="298">
        <v>0</v>
      </c>
      <c r="G54" s="320">
        <v>14</v>
      </c>
      <c r="H54" s="297">
        <v>141</v>
      </c>
      <c r="I54" s="297">
        <v>3121</v>
      </c>
      <c r="J54" s="297">
        <v>184</v>
      </c>
      <c r="K54" s="298">
        <v>1</v>
      </c>
      <c r="M54" s="281"/>
    </row>
    <row r="55" spans="1:13" x14ac:dyDescent="0.2">
      <c r="A55" s="76">
        <v>15</v>
      </c>
      <c r="B55" s="302"/>
      <c r="C55" s="302"/>
      <c r="D55" s="302"/>
      <c r="E55" s="303"/>
      <c r="G55" s="320">
        <v>15</v>
      </c>
      <c r="H55" s="297">
        <v>203</v>
      </c>
      <c r="I55" s="297">
        <v>4576</v>
      </c>
      <c r="J55" s="297">
        <v>360</v>
      </c>
      <c r="K55" s="298">
        <v>7</v>
      </c>
      <c r="M55" s="281"/>
    </row>
    <row r="56" spans="1:13" x14ac:dyDescent="0.2">
      <c r="A56" s="76">
        <v>16</v>
      </c>
      <c r="B56" s="302"/>
      <c r="C56" s="302"/>
      <c r="D56" s="302"/>
      <c r="E56" s="303"/>
      <c r="F56" s="281"/>
      <c r="G56" s="320">
        <v>16</v>
      </c>
      <c r="H56" s="297">
        <v>161</v>
      </c>
      <c r="I56" s="297">
        <v>3572</v>
      </c>
      <c r="J56" s="297">
        <v>232</v>
      </c>
      <c r="K56" s="298">
        <v>1</v>
      </c>
      <c r="M56" s="281"/>
    </row>
    <row r="57" spans="1:13" x14ac:dyDescent="0.2">
      <c r="A57" s="79">
        <v>17</v>
      </c>
      <c r="B57" s="297">
        <v>181</v>
      </c>
      <c r="C57" s="297">
        <v>4106</v>
      </c>
      <c r="D57" s="297">
        <v>296</v>
      </c>
      <c r="E57" s="298">
        <v>2</v>
      </c>
      <c r="F57" s="281"/>
      <c r="G57" s="320">
        <v>17</v>
      </c>
      <c r="H57" s="297">
        <v>207</v>
      </c>
      <c r="I57" s="297">
        <v>4758</v>
      </c>
      <c r="J57" s="297">
        <v>384</v>
      </c>
      <c r="K57" s="298">
        <v>1</v>
      </c>
      <c r="M57" s="281"/>
    </row>
    <row r="58" spans="1:13" x14ac:dyDescent="0.2">
      <c r="A58" s="79">
        <v>18</v>
      </c>
      <c r="B58" s="297">
        <v>230</v>
      </c>
      <c r="C58" s="297">
        <v>5296</v>
      </c>
      <c r="D58" s="297">
        <v>440</v>
      </c>
      <c r="E58" s="298">
        <v>4</v>
      </c>
      <c r="F58" s="281"/>
      <c r="G58" s="320">
        <v>18</v>
      </c>
      <c r="H58" s="297">
        <v>199</v>
      </c>
      <c r="I58" s="297">
        <v>4184</v>
      </c>
      <c r="J58" s="297">
        <v>304</v>
      </c>
      <c r="K58" s="298">
        <v>0</v>
      </c>
      <c r="M58" s="281"/>
    </row>
    <row r="59" spans="1:13" x14ac:dyDescent="0.2">
      <c r="A59" s="79">
        <v>19</v>
      </c>
      <c r="B59" s="297">
        <v>180</v>
      </c>
      <c r="C59" s="297">
        <v>4260</v>
      </c>
      <c r="D59" s="297">
        <v>312</v>
      </c>
      <c r="E59" s="298">
        <v>0</v>
      </c>
      <c r="F59" s="281"/>
      <c r="G59" s="321">
        <v>19</v>
      </c>
      <c r="H59" s="302"/>
      <c r="I59" s="302"/>
      <c r="J59" s="302"/>
      <c r="K59" s="303"/>
      <c r="M59" s="281"/>
    </row>
    <row r="60" spans="1:13" x14ac:dyDescent="0.2">
      <c r="A60" s="79">
        <v>20</v>
      </c>
      <c r="B60" s="297">
        <v>236</v>
      </c>
      <c r="C60" s="297">
        <v>5506</v>
      </c>
      <c r="D60" s="297">
        <v>344</v>
      </c>
      <c r="E60" s="298">
        <v>1</v>
      </c>
      <c r="F60" s="281"/>
      <c r="G60" s="322">
        <v>20</v>
      </c>
      <c r="H60" s="302"/>
      <c r="I60" s="302"/>
      <c r="J60" s="302"/>
      <c r="K60" s="303"/>
      <c r="M60" s="281"/>
    </row>
    <row r="61" spans="1:13" x14ac:dyDescent="0.2">
      <c r="A61" s="79">
        <v>21</v>
      </c>
      <c r="B61" s="297">
        <v>185</v>
      </c>
      <c r="C61" s="297">
        <v>4137</v>
      </c>
      <c r="D61" s="297">
        <v>392</v>
      </c>
      <c r="E61" s="298">
        <v>0</v>
      </c>
      <c r="F61" s="281"/>
      <c r="G61" s="322">
        <v>21</v>
      </c>
      <c r="H61" s="302"/>
      <c r="I61" s="302"/>
      <c r="J61" s="302"/>
      <c r="K61" s="303"/>
      <c r="M61" s="281"/>
    </row>
    <row r="62" spans="1:13" x14ac:dyDescent="0.2">
      <c r="A62" s="76">
        <v>22</v>
      </c>
      <c r="B62" s="302"/>
      <c r="C62" s="302"/>
      <c r="D62" s="302"/>
      <c r="E62" s="303"/>
      <c r="F62" s="281"/>
      <c r="G62" s="322">
        <v>22</v>
      </c>
      <c r="H62" s="297">
        <v>175</v>
      </c>
      <c r="I62" s="297">
        <v>4118</v>
      </c>
      <c r="J62" s="297">
        <v>264</v>
      </c>
      <c r="K62" s="298">
        <v>0</v>
      </c>
      <c r="M62" s="281"/>
    </row>
    <row r="63" spans="1:13" x14ac:dyDescent="0.2">
      <c r="A63" s="76">
        <v>23</v>
      </c>
      <c r="B63" s="302"/>
      <c r="C63" s="302"/>
      <c r="D63" s="302"/>
      <c r="E63" s="303"/>
      <c r="F63" s="281"/>
      <c r="G63" s="322">
        <v>23</v>
      </c>
      <c r="H63" s="297">
        <v>157</v>
      </c>
      <c r="I63" s="297">
        <v>3544</v>
      </c>
      <c r="J63" s="297">
        <v>168</v>
      </c>
      <c r="K63" s="298">
        <v>0</v>
      </c>
      <c r="M63" s="281"/>
    </row>
    <row r="64" spans="1:13" x14ac:dyDescent="0.2">
      <c r="A64" s="79">
        <v>24</v>
      </c>
      <c r="B64" s="297">
        <v>176</v>
      </c>
      <c r="C64" s="297">
        <v>4218</v>
      </c>
      <c r="D64" s="297">
        <v>224</v>
      </c>
      <c r="E64" s="298">
        <v>3</v>
      </c>
      <c r="F64" s="281"/>
      <c r="G64" s="322">
        <v>24</v>
      </c>
      <c r="H64" s="297">
        <v>167</v>
      </c>
      <c r="I64" s="297">
        <v>3940</v>
      </c>
      <c r="J64" s="297">
        <v>208</v>
      </c>
      <c r="K64" s="298">
        <v>0</v>
      </c>
      <c r="M64" s="281"/>
    </row>
    <row r="65" spans="1:13" x14ac:dyDescent="0.2">
      <c r="A65" s="79">
        <v>25</v>
      </c>
      <c r="B65" s="297">
        <v>197</v>
      </c>
      <c r="C65" s="297">
        <v>4624</v>
      </c>
      <c r="D65" s="297">
        <v>328</v>
      </c>
      <c r="E65" s="298">
        <v>0</v>
      </c>
      <c r="F65" s="281"/>
      <c r="G65" s="322">
        <v>25</v>
      </c>
      <c r="H65" s="297">
        <v>156</v>
      </c>
      <c r="I65" s="297">
        <v>3677</v>
      </c>
      <c r="J65" s="297">
        <v>224</v>
      </c>
      <c r="K65" s="298">
        <v>0</v>
      </c>
      <c r="M65" s="281"/>
    </row>
    <row r="66" spans="1:13" x14ac:dyDescent="0.2">
      <c r="A66" s="79">
        <v>26</v>
      </c>
      <c r="B66" s="297">
        <v>163</v>
      </c>
      <c r="C66" s="297">
        <v>3777</v>
      </c>
      <c r="D66" s="297">
        <v>192</v>
      </c>
      <c r="E66" s="298">
        <v>1</v>
      </c>
      <c r="F66" s="281"/>
      <c r="G66" s="322">
        <v>26</v>
      </c>
      <c r="H66" s="302"/>
      <c r="I66" s="302"/>
      <c r="J66" s="302"/>
      <c r="K66" s="303"/>
      <c r="M66" s="281"/>
    </row>
    <row r="67" spans="1:13" x14ac:dyDescent="0.2">
      <c r="A67" s="79">
        <v>27</v>
      </c>
      <c r="B67" s="297">
        <v>213</v>
      </c>
      <c r="C67" s="297">
        <v>5105</v>
      </c>
      <c r="D67" s="297">
        <v>312</v>
      </c>
      <c r="E67" s="298">
        <v>2</v>
      </c>
      <c r="F67" s="281"/>
      <c r="G67" s="322">
        <v>27</v>
      </c>
      <c r="H67" s="302"/>
      <c r="I67" s="302"/>
      <c r="J67" s="302"/>
      <c r="K67" s="303"/>
      <c r="M67" s="281"/>
    </row>
    <row r="68" spans="1:13" x14ac:dyDescent="0.2">
      <c r="A68" s="79">
        <v>28</v>
      </c>
      <c r="B68" s="297">
        <v>179</v>
      </c>
      <c r="C68" s="297">
        <v>3994</v>
      </c>
      <c r="D68" s="297">
        <v>208</v>
      </c>
      <c r="E68" s="298">
        <v>3</v>
      </c>
      <c r="F68" s="281"/>
      <c r="G68" s="322">
        <v>28</v>
      </c>
      <c r="H68" s="297">
        <v>122</v>
      </c>
      <c r="I68" s="297">
        <v>2897</v>
      </c>
      <c r="J68" s="297">
        <v>80</v>
      </c>
      <c r="K68" s="298">
        <v>3</v>
      </c>
      <c r="M68" s="281"/>
    </row>
    <row r="69" spans="1:13" x14ac:dyDescent="0.2">
      <c r="A69" s="76">
        <v>29</v>
      </c>
      <c r="B69" s="302"/>
      <c r="C69" s="302"/>
      <c r="D69" s="302"/>
      <c r="E69" s="303"/>
      <c r="F69" s="281"/>
      <c r="G69" s="322">
        <v>29</v>
      </c>
      <c r="H69" s="297">
        <v>150</v>
      </c>
      <c r="I69" s="297">
        <v>3488</v>
      </c>
      <c r="J69" s="297">
        <v>296</v>
      </c>
      <c r="K69" s="298">
        <v>0</v>
      </c>
      <c r="M69" s="281"/>
    </row>
    <row r="70" spans="1:13" x14ac:dyDescent="0.2">
      <c r="A70" s="76">
        <v>30</v>
      </c>
      <c r="B70" s="302"/>
      <c r="C70" s="302"/>
      <c r="D70" s="302"/>
      <c r="E70" s="303"/>
      <c r="F70" s="281"/>
      <c r="G70" s="322">
        <v>30</v>
      </c>
      <c r="H70" s="297"/>
      <c r="I70" s="297"/>
      <c r="J70" s="297"/>
      <c r="K70" s="298"/>
      <c r="M70" s="281"/>
    </row>
    <row r="71" spans="1:13" ht="13.5" thickBot="1" x14ac:dyDescent="0.25">
      <c r="A71" s="84">
        <v>31</v>
      </c>
      <c r="B71" s="297">
        <v>164</v>
      </c>
      <c r="C71" s="297">
        <v>4040</v>
      </c>
      <c r="D71" s="297">
        <v>240</v>
      </c>
      <c r="E71" s="298">
        <v>1</v>
      </c>
      <c r="F71" s="281"/>
      <c r="G71" s="95">
        <v>31</v>
      </c>
      <c r="H71" s="302"/>
      <c r="I71" s="302"/>
      <c r="J71" s="302"/>
      <c r="K71" s="303"/>
      <c r="M71" s="281"/>
    </row>
    <row r="72" spans="1:13" ht="14.25" thickTop="1" thickBot="1" x14ac:dyDescent="0.25">
      <c r="A72" s="281"/>
      <c r="B72" s="313">
        <f>SUM(B41:B71)</f>
        <v>3708</v>
      </c>
      <c r="C72" s="314">
        <f>SUM(C41:C71)</f>
        <v>85485</v>
      </c>
      <c r="D72" s="314">
        <f>SUM(D41:D71)</f>
        <v>5526</v>
      </c>
      <c r="E72" s="314">
        <f>SUM(E41:E71)</f>
        <v>31</v>
      </c>
      <c r="H72" s="314">
        <f>SUM(H41:H71)</f>
        <v>3788</v>
      </c>
      <c r="I72" s="314">
        <f>SUM(I41:I71)</f>
        <v>87451</v>
      </c>
      <c r="J72" s="314">
        <f>SUM(J41:J71)</f>
        <v>5916</v>
      </c>
      <c r="K72" s="314">
        <f>SUM(K41:K71)</f>
        <v>29</v>
      </c>
    </row>
    <row r="73" spans="1:13" ht="13.5" thickTop="1" x14ac:dyDescent="0.2">
      <c r="A73" s="281"/>
    </row>
    <row r="74" spans="1:13" ht="13.5" thickBot="1" x14ac:dyDescent="0.25"/>
    <row r="75" spans="1:13" ht="14.25" thickTop="1" thickBot="1" x14ac:dyDescent="0.25">
      <c r="A75" s="332">
        <v>2025</v>
      </c>
      <c r="B75" s="333" t="s">
        <v>34</v>
      </c>
      <c r="C75" s="333" t="s">
        <v>45</v>
      </c>
      <c r="D75" s="333" t="s">
        <v>35</v>
      </c>
      <c r="E75" s="333" t="s">
        <v>46</v>
      </c>
      <c r="F75" s="333" t="s">
        <v>47</v>
      </c>
      <c r="G75" s="334" t="s">
        <v>48</v>
      </c>
    </row>
    <row r="76" spans="1:13" ht="13.5" thickTop="1" x14ac:dyDescent="0.2">
      <c r="A76" s="335"/>
      <c r="B76" s="336"/>
      <c r="C76" s="336"/>
      <c r="D76" s="336"/>
      <c r="E76" s="336"/>
      <c r="F76" s="336"/>
      <c r="G76" s="337"/>
    </row>
    <row r="77" spans="1:13" x14ac:dyDescent="0.2">
      <c r="A77" s="338" t="s">
        <v>3</v>
      </c>
      <c r="B77" s="297">
        <f>B36</f>
        <v>3400</v>
      </c>
      <c r="C77" s="297">
        <f>B77/22</f>
        <v>154.54545454545453</v>
      </c>
      <c r="D77" s="297">
        <f>C36</f>
        <v>105750</v>
      </c>
      <c r="E77" s="297">
        <f>D36</f>
        <v>6419</v>
      </c>
      <c r="F77" s="297">
        <f>E36</f>
        <v>32</v>
      </c>
      <c r="G77" s="339">
        <f>D77/B77</f>
        <v>31.102941176470587</v>
      </c>
    </row>
    <row r="78" spans="1:13" x14ac:dyDescent="0.2">
      <c r="A78" s="338" t="s">
        <v>5</v>
      </c>
      <c r="B78" s="297">
        <f>H36</f>
        <v>3553</v>
      </c>
      <c r="C78" s="297">
        <f>B78/20</f>
        <v>177.65</v>
      </c>
      <c r="D78" s="297">
        <f>I36</f>
        <v>81898</v>
      </c>
      <c r="E78" s="297">
        <f>J36</f>
        <v>4654</v>
      </c>
      <c r="F78" s="297">
        <f>K36</f>
        <v>28</v>
      </c>
      <c r="G78" s="339">
        <f t="shared" ref="G78:G80" si="0">D78/B78</f>
        <v>23.050379960596679</v>
      </c>
    </row>
    <row r="79" spans="1:13" x14ac:dyDescent="0.2">
      <c r="A79" s="338" t="s">
        <v>6</v>
      </c>
      <c r="B79" s="297">
        <f>B72</f>
        <v>3708</v>
      </c>
      <c r="C79" s="297">
        <f>B79/21</f>
        <v>176.57142857142858</v>
      </c>
      <c r="D79" s="297">
        <f>C72</f>
        <v>85485</v>
      </c>
      <c r="E79" s="297">
        <f>D72</f>
        <v>5526</v>
      </c>
      <c r="F79" s="297">
        <f>E72</f>
        <v>31</v>
      </c>
      <c r="G79" s="339">
        <f t="shared" si="0"/>
        <v>23.0542071197411</v>
      </c>
    </row>
    <row r="80" spans="1:13" ht="13.5" thickBot="1" x14ac:dyDescent="0.25">
      <c r="A80" s="338" t="s">
        <v>7</v>
      </c>
      <c r="B80" s="297">
        <f>H72</f>
        <v>3788</v>
      </c>
      <c r="C80" s="297">
        <f>B80/21</f>
        <v>180.38095238095238</v>
      </c>
      <c r="D80" s="297">
        <f>I72</f>
        <v>87451</v>
      </c>
      <c r="E80" s="297">
        <f>J72</f>
        <v>5916</v>
      </c>
      <c r="F80" s="297">
        <f>K72</f>
        <v>29</v>
      </c>
      <c r="G80" s="339">
        <f t="shared" si="0"/>
        <v>23.086325237592398</v>
      </c>
    </row>
    <row r="81" spans="1:7" x14ac:dyDescent="0.2">
      <c r="A81" s="340" t="s">
        <v>4</v>
      </c>
      <c r="B81" s="410">
        <f>SUM(B77:B80)</f>
        <v>14449</v>
      </c>
      <c r="C81" s="410"/>
      <c r="D81" s="410">
        <f>SUM(D77:D80)</f>
        <v>360584</v>
      </c>
      <c r="E81" s="410">
        <f>SUM(E77:E80)</f>
        <v>22515</v>
      </c>
      <c r="F81" s="410">
        <f>SUM(F77:F80)</f>
        <v>120</v>
      </c>
      <c r="G81" s="411"/>
    </row>
    <row r="82" spans="1:7" ht="13.5" thickBot="1" x14ac:dyDescent="0.25">
      <c r="A82" s="343"/>
      <c r="B82" s="344"/>
      <c r="C82" s="344"/>
      <c r="D82" s="344"/>
      <c r="E82" s="344"/>
      <c r="F82" s="344"/>
      <c r="G82" s="345"/>
    </row>
    <row r="83" spans="1:7" ht="13.5" thickTop="1" x14ac:dyDescent="0.2">
      <c r="C83" s="291"/>
    </row>
  </sheetData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DAF5E-FC06-4B41-AC15-C4FF62823C0D}">
  <sheetPr>
    <pageSetUpPr autoPageBreaks="0"/>
  </sheetPr>
  <dimension ref="A1:L236"/>
  <sheetViews>
    <sheetView topLeftCell="A208" zoomScaleNormal="100" workbookViewId="0">
      <selection activeCell="L172" sqref="L1:M1048576"/>
    </sheetView>
  </sheetViews>
  <sheetFormatPr baseColWidth="10" defaultRowHeight="12.75" x14ac:dyDescent="0.2"/>
  <cols>
    <col min="1" max="1" width="12.7109375" style="72" customWidth="1"/>
    <col min="2" max="6" width="11.42578125" style="72"/>
    <col min="7" max="7" width="12.5703125" style="72" customWidth="1"/>
    <col min="8" max="254" width="11.42578125" style="72"/>
    <col min="255" max="255" width="12.7109375" style="72" customWidth="1"/>
    <col min="256" max="260" width="11.42578125" style="72"/>
    <col min="261" max="261" width="12.5703125" style="72" customWidth="1"/>
    <col min="262" max="510" width="11.42578125" style="72"/>
    <col min="511" max="511" width="12.7109375" style="72" customWidth="1"/>
    <col min="512" max="516" width="11.42578125" style="72"/>
    <col min="517" max="517" width="12.5703125" style="72" customWidth="1"/>
    <col min="518" max="766" width="11.42578125" style="72"/>
    <col min="767" max="767" width="12.7109375" style="72" customWidth="1"/>
    <col min="768" max="772" width="11.42578125" style="72"/>
    <col min="773" max="773" width="12.5703125" style="72" customWidth="1"/>
    <col min="774" max="1022" width="11.42578125" style="72"/>
    <col min="1023" max="1023" width="12.7109375" style="72" customWidth="1"/>
    <col min="1024" max="1028" width="11.42578125" style="72"/>
    <col min="1029" max="1029" width="12.5703125" style="72" customWidth="1"/>
    <col min="1030" max="1278" width="11.42578125" style="72"/>
    <col min="1279" max="1279" width="12.7109375" style="72" customWidth="1"/>
    <col min="1280" max="1284" width="11.42578125" style="72"/>
    <col min="1285" max="1285" width="12.5703125" style="72" customWidth="1"/>
    <col min="1286" max="1534" width="11.42578125" style="72"/>
    <col min="1535" max="1535" width="12.7109375" style="72" customWidth="1"/>
    <col min="1536" max="1540" width="11.42578125" style="72"/>
    <col min="1541" max="1541" width="12.5703125" style="72" customWidth="1"/>
    <col min="1542" max="1790" width="11.42578125" style="72"/>
    <col min="1791" max="1791" width="12.7109375" style="72" customWidth="1"/>
    <col min="1792" max="1796" width="11.42578125" style="72"/>
    <col min="1797" max="1797" width="12.5703125" style="72" customWidth="1"/>
    <col min="1798" max="2046" width="11.42578125" style="72"/>
    <col min="2047" max="2047" width="12.7109375" style="72" customWidth="1"/>
    <col min="2048" max="2052" width="11.42578125" style="72"/>
    <col min="2053" max="2053" width="12.5703125" style="72" customWidth="1"/>
    <col min="2054" max="2302" width="11.42578125" style="72"/>
    <col min="2303" max="2303" width="12.7109375" style="72" customWidth="1"/>
    <col min="2304" max="2308" width="11.42578125" style="72"/>
    <col min="2309" max="2309" width="12.5703125" style="72" customWidth="1"/>
    <col min="2310" max="2558" width="11.42578125" style="72"/>
    <col min="2559" max="2559" width="12.7109375" style="72" customWidth="1"/>
    <col min="2560" max="2564" width="11.42578125" style="72"/>
    <col min="2565" max="2565" width="12.5703125" style="72" customWidth="1"/>
    <col min="2566" max="2814" width="11.42578125" style="72"/>
    <col min="2815" max="2815" width="12.7109375" style="72" customWidth="1"/>
    <col min="2816" max="2820" width="11.42578125" style="72"/>
    <col min="2821" max="2821" width="12.5703125" style="72" customWidth="1"/>
    <col min="2822" max="3070" width="11.42578125" style="72"/>
    <col min="3071" max="3071" width="12.7109375" style="72" customWidth="1"/>
    <col min="3072" max="3076" width="11.42578125" style="72"/>
    <col min="3077" max="3077" width="12.5703125" style="72" customWidth="1"/>
    <col min="3078" max="3326" width="11.42578125" style="72"/>
    <col min="3327" max="3327" width="12.7109375" style="72" customWidth="1"/>
    <col min="3328" max="3332" width="11.42578125" style="72"/>
    <col min="3333" max="3333" width="12.5703125" style="72" customWidth="1"/>
    <col min="3334" max="3582" width="11.42578125" style="72"/>
    <col min="3583" max="3583" width="12.7109375" style="72" customWidth="1"/>
    <col min="3584" max="3588" width="11.42578125" style="72"/>
    <col min="3589" max="3589" width="12.5703125" style="72" customWidth="1"/>
    <col min="3590" max="3838" width="11.42578125" style="72"/>
    <col min="3839" max="3839" width="12.7109375" style="72" customWidth="1"/>
    <col min="3840" max="3844" width="11.42578125" style="72"/>
    <col min="3845" max="3845" width="12.5703125" style="72" customWidth="1"/>
    <col min="3846" max="4094" width="11.42578125" style="72"/>
    <col min="4095" max="4095" width="12.7109375" style="72" customWidth="1"/>
    <col min="4096" max="4100" width="11.42578125" style="72"/>
    <col min="4101" max="4101" width="12.5703125" style="72" customWidth="1"/>
    <col min="4102" max="4350" width="11.42578125" style="72"/>
    <col min="4351" max="4351" width="12.7109375" style="72" customWidth="1"/>
    <col min="4352" max="4356" width="11.42578125" style="72"/>
    <col min="4357" max="4357" width="12.5703125" style="72" customWidth="1"/>
    <col min="4358" max="4606" width="11.42578125" style="72"/>
    <col min="4607" max="4607" width="12.7109375" style="72" customWidth="1"/>
    <col min="4608" max="4612" width="11.42578125" style="72"/>
    <col min="4613" max="4613" width="12.5703125" style="72" customWidth="1"/>
    <col min="4614" max="4862" width="11.42578125" style="72"/>
    <col min="4863" max="4863" width="12.7109375" style="72" customWidth="1"/>
    <col min="4864" max="4868" width="11.42578125" style="72"/>
    <col min="4869" max="4869" width="12.5703125" style="72" customWidth="1"/>
    <col min="4870" max="5118" width="11.42578125" style="72"/>
    <col min="5119" max="5119" width="12.7109375" style="72" customWidth="1"/>
    <col min="5120" max="5124" width="11.42578125" style="72"/>
    <col min="5125" max="5125" width="12.5703125" style="72" customWidth="1"/>
    <col min="5126" max="5374" width="11.42578125" style="72"/>
    <col min="5375" max="5375" width="12.7109375" style="72" customWidth="1"/>
    <col min="5376" max="5380" width="11.42578125" style="72"/>
    <col min="5381" max="5381" width="12.5703125" style="72" customWidth="1"/>
    <col min="5382" max="5630" width="11.42578125" style="72"/>
    <col min="5631" max="5631" width="12.7109375" style="72" customWidth="1"/>
    <col min="5632" max="5636" width="11.42578125" style="72"/>
    <col min="5637" max="5637" width="12.5703125" style="72" customWidth="1"/>
    <col min="5638" max="5886" width="11.42578125" style="72"/>
    <col min="5887" max="5887" width="12.7109375" style="72" customWidth="1"/>
    <col min="5888" max="5892" width="11.42578125" style="72"/>
    <col min="5893" max="5893" width="12.5703125" style="72" customWidth="1"/>
    <col min="5894" max="6142" width="11.42578125" style="72"/>
    <col min="6143" max="6143" width="12.7109375" style="72" customWidth="1"/>
    <col min="6144" max="6148" width="11.42578125" style="72"/>
    <col min="6149" max="6149" width="12.5703125" style="72" customWidth="1"/>
    <col min="6150" max="6398" width="11.42578125" style="72"/>
    <col min="6399" max="6399" width="12.7109375" style="72" customWidth="1"/>
    <col min="6400" max="6404" width="11.42578125" style="72"/>
    <col min="6405" max="6405" width="12.5703125" style="72" customWidth="1"/>
    <col min="6406" max="6654" width="11.42578125" style="72"/>
    <col min="6655" max="6655" width="12.7109375" style="72" customWidth="1"/>
    <col min="6656" max="6660" width="11.42578125" style="72"/>
    <col min="6661" max="6661" width="12.5703125" style="72" customWidth="1"/>
    <col min="6662" max="6910" width="11.42578125" style="72"/>
    <col min="6911" max="6911" width="12.7109375" style="72" customWidth="1"/>
    <col min="6912" max="6916" width="11.42578125" style="72"/>
    <col min="6917" max="6917" width="12.5703125" style="72" customWidth="1"/>
    <col min="6918" max="7166" width="11.42578125" style="72"/>
    <col min="7167" max="7167" width="12.7109375" style="72" customWidth="1"/>
    <col min="7168" max="7172" width="11.42578125" style="72"/>
    <col min="7173" max="7173" width="12.5703125" style="72" customWidth="1"/>
    <col min="7174" max="7422" width="11.42578125" style="72"/>
    <col min="7423" max="7423" width="12.7109375" style="72" customWidth="1"/>
    <col min="7424" max="7428" width="11.42578125" style="72"/>
    <col min="7429" max="7429" width="12.5703125" style="72" customWidth="1"/>
    <col min="7430" max="7678" width="11.42578125" style="72"/>
    <col min="7679" max="7679" width="12.7109375" style="72" customWidth="1"/>
    <col min="7680" max="7684" width="11.42578125" style="72"/>
    <col min="7685" max="7685" width="12.5703125" style="72" customWidth="1"/>
    <col min="7686" max="7934" width="11.42578125" style="72"/>
    <col min="7935" max="7935" width="12.7109375" style="72" customWidth="1"/>
    <col min="7936" max="7940" width="11.42578125" style="72"/>
    <col min="7941" max="7941" width="12.5703125" style="72" customWidth="1"/>
    <col min="7942" max="8190" width="11.42578125" style="72"/>
    <col min="8191" max="8191" width="12.7109375" style="72" customWidth="1"/>
    <col min="8192" max="8196" width="11.42578125" style="72"/>
    <col min="8197" max="8197" width="12.5703125" style="72" customWidth="1"/>
    <col min="8198" max="8446" width="11.42578125" style="72"/>
    <col min="8447" max="8447" width="12.7109375" style="72" customWidth="1"/>
    <col min="8448" max="8452" width="11.42578125" style="72"/>
    <col min="8453" max="8453" width="12.5703125" style="72" customWidth="1"/>
    <col min="8454" max="8702" width="11.42578125" style="72"/>
    <col min="8703" max="8703" width="12.7109375" style="72" customWidth="1"/>
    <col min="8704" max="8708" width="11.42578125" style="72"/>
    <col min="8709" max="8709" width="12.5703125" style="72" customWidth="1"/>
    <col min="8710" max="8958" width="11.42578125" style="72"/>
    <col min="8959" max="8959" width="12.7109375" style="72" customWidth="1"/>
    <col min="8960" max="8964" width="11.42578125" style="72"/>
    <col min="8965" max="8965" width="12.5703125" style="72" customWidth="1"/>
    <col min="8966" max="9214" width="11.42578125" style="72"/>
    <col min="9215" max="9215" width="12.7109375" style="72" customWidth="1"/>
    <col min="9216" max="9220" width="11.42578125" style="72"/>
    <col min="9221" max="9221" width="12.5703125" style="72" customWidth="1"/>
    <col min="9222" max="9470" width="11.42578125" style="72"/>
    <col min="9471" max="9471" width="12.7109375" style="72" customWidth="1"/>
    <col min="9472" max="9476" width="11.42578125" style="72"/>
    <col min="9477" max="9477" width="12.5703125" style="72" customWidth="1"/>
    <col min="9478" max="9726" width="11.42578125" style="72"/>
    <col min="9727" max="9727" width="12.7109375" style="72" customWidth="1"/>
    <col min="9728" max="9732" width="11.42578125" style="72"/>
    <col min="9733" max="9733" width="12.5703125" style="72" customWidth="1"/>
    <col min="9734" max="9982" width="11.42578125" style="72"/>
    <col min="9983" max="9983" width="12.7109375" style="72" customWidth="1"/>
    <col min="9984" max="9988" width="11.42578125" style="72"/>
    <col min="9989" max="9989" width="12.5703125" style="72" customWidth="1"/>
    <col min="9990" max="10238" width="11.42578125" style="72"/>
    <col min="10239" max="10239" width="12.7109375" style="72" customWidth="1"/>
    <col min="10240" max="10244" width="11.42578125" style="72"/>
    <col min="10245" max="10245" width="12.5703125" style="72" customWidth="1"/>
    <col min="10246" max="10494" width="11.42578125" style="72"/>
    <col min="10495" max="10495" width="12.7109375" style="72" customWidth="1"/>
    <col min="10496" max="10500" width="11.42578125" style="72"/>
    <col min="10501" max="10501" width="12.5703125" style="72" customWidth="1"/>
    <col min="10502" max="10750" width="11.42578125" style="72"/>
    <col min="10751" max="10751" width="12.7109375" style="72" customWidth="1"/>
    <col min="10752" max="10756" width="11.42578125" style="72"/>
    <col min="10757" max="10757" width="12.5703125" style="72" customWidth="1"/>
    <col min="10758" max="11006" width="11.42578125" style="72"/>
    <col min="11007" max="11007" width="12.7109375" style="72" customWidth="1"/>
    <col min="11008" max="11012" width="11.42578125" style="72"/>
    <col min="11013" max="11013" width="12.5703125" style="72" customWidth="1"/>
    <col min="11014" max="11262" width="11.42578125" style="72"/>
    <col min="11263" max="11263" width="12.7109375" style="72" customWidth="1"/>
    <col min="11264" max="11268" width="11.42578125" style="72"/>
    <col min="11269" max="11269" width="12.5703125" style="72" customWidth="1"/>
    <col min="11270" max="11518" width="11.42578125" style="72"/>
    <col min="11519" max="11519" width="12.7109375" style="72" customWidth="1"/>
    <col min="11520" max="11524" width="11.42578125" style="72"/>
    <col min="11525" max="11525" width="12.5703125" style="72" customWidth="1"/>
    <col min="11526" max="11774" width="11.42578125" style="72"/>
    <col min="11775" max="11775" width="12.7109375" style="72" customWidth="1"/>
    <col min="11776" max="11780" width="11.42578125" style="72"/>
    <col min="11781" max="11781" width="12.5703125" style="72" customWidth="1"/>
    <col min="11782" max="12030" width="11.42578125" style="72"/>
    <col min="12031" max="12031" width="12.7109375" style="72" customWidth="1"/>
    <col min="12032" max="12036" width="11.42578125" style="72"/>
    <col min="12037" max="12037" width="12.5703125" style="72" customWidth="1"/>
    <col min="12038" max="12286" width="11.42578125" style="72"/>
    <col min="12287" max="12287" width="12.7109375" style="72" customWidth="1"/>
    <col min="12288" max="12292" width="11.42578125" style="72"/>
    <col min="12293" max="12293" width="12.5703125" style="72" customWidth="1"/>
    <col min="12294" max="12542" width="11.42578125" style="72"/>
    <col min="12543" max="12543" width="12.7109375" style="72" customWidth="1"/>
    <col min="12544" max="12548" width="11.42578125" style="72"/>
    <col min="12549" max="12549" width="12.5703125" style="72" customWidth="1"/>
    <col min="12550" max="12798" width="11.42578125" style="72"/>
    <col min="12799" max="12799" width="12.7109375" style="72" customWidth="1"/>
    <col min="12800" max="12804" width="11.42578125" style="72"/>
    <col min="12805" max="12805" width="12.5703125" style="72" customWidth="1"/>
    <col min="12806" max="13054" width="11.42578125" style="72"/>
    <col min="13055" max="13055" width="12.7109375" style="72" customWidth="1"/>
    <col min="13056" max="13060" width="11.42578125" style="72"/>
    <col min="13061" max="13061" width="12.5703125" style="72" customWidth="1"/>
    <col min="13062" max="13310" width="11.42578125" style="72"/>
    <col min="13311" max="13311" width="12.7109375" style="72" customWidth="1"/>
    <col min="13312" max="13316" width="11.42578125" style="72"/>
    <col min="13317" max="13317" width="12.5703125" style="72" customWidth="1"/>
    <col min="13318" max="13566" width="11.42578125" style="72"/>
    <col min="13567" max="13567" width="12.7109375" style="72" customWidth="1"/>
    <col min="13568" max="13572" width="11.42578125" style="72"/>
    <col min="13573" max="13573" width="12.5703125" style="72" customWidth="1"/>
    <col min="13574" max="13822" width="11.42578125" style="72"/>
    <col min="13823" max="13823" width="12.7109375" style="72" customWidth="1"/>
    <col min="13824" max="13828" width="11.42578125" style="72"/>
    <col min="13829" max="13829" width="12.5703125" style="72" customWidth="1"/>
    <col min="13830" max="14078" width="11.42578125" style="72"/>
    <col min="14079" max="14079" width="12.7109375" style="72" customWidth="1"/>
    <col min="14080" max="14084" width="11.42578125" style="72"/>
    <col min="14085" max="14085" width="12.5703125" style="72" customWidth="1"/>
    <col min="14086" max="14334" width="11.42578125" style="72"/>
    <col min="14335" max="14335" width="12.7109375" style="72" customWidth="1"/>
    <col min="14336" max="14340" width="11.42578125" style="72"/>
    <col min="14341" max="14341" width="12.5703125" style="72" customWidth="1"/>
    <col min="14342" max="14590" width="11.42578125" style="72"/>
    <col min="14591" max="14591" width="12.7109375" style="72" customWidth="1"/>
    <col min="14592" max="14596" width="11.42578125" style="72"/>
    <col min="14597" max="14597" width="12.5703125" style="72" customWidth="1"/>
    <col min="14598" max="14846" width="11.42578125" style="72"/>
    <col min="14847" max="14847" width="12.7109375" style="72" customWidth="1"/>
    <col min="14848" max="14852" width="11.42578125" style="72"/>
    <col min="14853" max="14853" width="12.5703125" style="72" customWidth="1"/>
    <col min="14854" max="15102" width="11.42578125" style="72"/>
    <col min="15103" max="15103" width="12.7109375" style="72" customWidth="1"/>
    <col min="15104" max="15108" width="11.42578125" style="72"/>
    <col min="15109" max="15109" width="12.5703125" style="72" customWidth="1"/>
    <col min="15110" max="15358" width="11.42578125" style="72"/>
    <col min="15359" max="15359" width="12.7109375" style="72" customWidth="1"/>
    <col min="15360" max="15364" width="11.42578125" style="72"/>
    <col min="15365" max="15365" width="12.5703125" style="72" customWidth="1"/>
    <col min="15366" max="15614" width="11.42578125" style="72"/>
    <col min="15615" max="15615" width="12.7109375" style="72" customWidth="1"/>
    <col min="15616" max="15620" width="11.42578125" style="72"/>
    <col min="15621" max="15621" width="12.5703125" style="72" customWidth="1"/>
    <col min="15622" max="15870" width="11.42578125" style="72"/>
    <col min="15871" max="15871" width="12.7109375" style="72" customWidth="1"/>
    <col min="15872" max="15876" width="11.42578125" style="72"/>
    <col min="15877" max="15877" width="12.5703125" style="72" customWidth="1"/>
    <col min="15878" max="16126" width="11.42578125" style="72"/>
    <col min="16127" max="16127" width="12.7109375" style="72" customWidth="1"/>
    <col min="16128" max="16132" width="11.42578125" style="72"/>
    <col min="16133" max="16133" width="12.5703125" style="72" customWidth="1"/>
    <col min="16134" max="16384" width="11.42578125" style="72"/>
  </cols>
  <sheetData>
    <row r="1" spans="1:11" ht="23.25" x14ac:dyDescent="0.35">
      <c r="E1" s="277" t="s">
        <v>156</v>
      </c>
      <c r="F1" s="278"/>
      <c r="G1" s="279"/>
    </row>
    <row r="2" spans="1:11" ht="23.25" x14ac:dyDescent="0.35">
      <c r="E2" s="278"/>
      <c r="F2" s="278"/>
      <c r="G2" s="279"/>
      <c r="H2" s="280"/>
      <c r="I2" s="281" t="s">
        <v>40</v>
      </c>
      <c r="J2" s="281" t="s">
        <v>41</v>
      </c>
    </row>
    <row r="3" spans="1:11" ht="13.5" thickBot="1" x14ac:dyDescent="0.25">
      <c r="H3" s="282"/>
      <c r="I3" s="282"/>
      <c r="J3" s="282"/>
      <c r="K3" s="282"/>
    </row>
    <row r="4" spans="1:11" ht="14.25" thickTop="1" thickBot="1" x14ac:dyDescent="0.25">
      <c r="A4" s="283" t="s">
        <v>3</v>
      </c>
      <c r="B4" s="284" t="s">
        <v>34</v>
      </c>
      <c r="C4" s="284" t="s">
        <v>35</v>
      </c>
      <c r="D4" s="284" t="s">
        <v>42</v>
      </c>
      <c r="E4" s="285" t="s">
        <v>43</v>
      </c>
      <c r="F4" s="282"/>
      <c r="G4" s="283" t="s">
        <v>5</v>
      </c>
      <c r="H4" s="286" t="s">
        <v>34</v>
      </c>
      <c r="I4" s="286" t="s">
        <v>35</v>
      </c>
      <c r="J4" s="286" t="s">
        <v>42</v>
      </c>
      <c r="K4" s="287" t="s">
        <v>43</v>
      </c>
    </row>
    <row r="5" spans="1:11" x14ac:dyDescent="0.2">
      <c r="A5" s="288">
        <v>1</v>
      </c>
      <c r="B5" s="289"/>
      <c r="C5" s="289"/>
      <c r="D5" s="289"/>
      <c r="E5" s="290"/>
      <c r="F5" s="291"/>
      <c r="G5" s="85">
        <v>1</v>
      </c>
      <c r="H5" s="292">
        <v>169</v>
      </c>
      <c r="I5" s="292">
        <v>4023</v>
      </c>
      <c r="J5" s="292">
        <v>240</v>
      </c>
      <c r="K5" s="293">
        <v>0</v>
      </c>
    </row>
    <row r="6" spans="1:11" x14ac:dyDescent="0.2">
      <c r="A6" s="294">
        <v>2</v>
      </c>
      <c r="B6" s="295"/>
      <c r="C6" s="295"/>
      <c r="D6" s="295"/>
      <c r="E6" s="296"/>
      <c r="G6" s="79">
        <v>2</v>
      </c>
      <c r="H6" s="297">
        <v>151</v>
      </c>
      <c r="I6" s="297">
        <v>3408</v>
      </c>
      <c r="J6" s="297">
        <v>254</v>
      </c>
      <c r="K6" s="298">
        <v>0</v>
      </c>
    </row>
    <row r="7" spans="1:11" x14ac:dyDescent="0.2">
      <c r="A7" s="294">
        <v>3</v>
      </c>
      <c r="B7" s="299">
        <v>60</v>
      </c>
      <c r="C7" s="300">
        <v>1351</v>
      </c>
      <c r="D7" s="300">
        <v>72</v>
      </c>
      <c r="E7" s="301">
        <v>2</v>
      </c>
      <c r="G7" s="76">
        <v>3</v>
      </c>
      <c r="H7" s="302"/>
      <c r="I7" s="302"/>
      <c r="J7" s="302"/>
      <c r="K7" s="303"/>
    </row>
    <row r="8" spans="1:11" x14ac:dyDescent="0.2">
      <c r="A8" s="294">
        <v>4</v>
      </c>
      <c r="B8" s="304">
        <v>99</v>
      </c>
      <c r="C8" s="304">
        <v>2265</v>
      </c>
      <c r="D8" s="304">
        <v>144</v>
      </c>
      <c r="E8" s="305">
        <v>1</v>
      </c>
      <c r="G8" s="76">
        <v>4</v>
      </c>
      <c r="H8" s="123"/>
      <c r="I8" s="302"/>
      <c r="J8" s="302"/>
      <c r="K8" s="303"/>
    </row>
    <row r="9" spans="1:11" x14ac:dyDescent="0.2">
      <c r="A9" s="294">
        <v>5</v>
      </c>
      <c r="B9" s="297">
        <v>63</v>
      </c>
      <c r="C9" s="297">
        <v>1284</v>
      </c>
      <c r="D9" s="297">
        <v>64</v>
      </c>
      <c r="E9" s="298">
        <v>0</v>
      </c>
      <c r="G9" s="79">
        <v>5</v>
      </c>
      <c r="H9" s="297">
        <v>132</v>
      </c>
      <c r="I9" s="297">
        <v>3110</v>
      </c>
      <c r="J9" s="297">
        <v>120</v>
      </c>
      <c r="K9" s="298">
        <v>1</v>
      </c>
    </row>
    <row r="10" spans="1:11" x14ac:dyDescent="0.2">
      <c r="A10" s="294">
        <v>6</v>
      </c>
      <c r="B10" s="302"/>
      <c r="C10" s="302"/>
      <c r="D10" s="302"/>
      <c r="E10" s="303"/>
      <c r="G10" s="79">
        <v>6</v>
      </c>
      <c r="H10" s="297">
        <v>189</v>
      </c>
      <c r="I10" s="297">
        <v>4277</v>
      </c>
      <c r="J10" s="297">
        <v>278</v>
      </c>
      <c r="K10" s="298">
        <v>5</v>
      </c>
    </row>
    <row r="11" spans="1:11" x14ac:dyDescent="0.2">
      <c r="A11" s="294">
        <v>7</v>
      </c>
      <c r="B11" s="306"/>
      <c r="C11" s="306"/>
      <c r="D11" s="306"/>
      <c r="E11" s="307"/>
      <c r="G11" s="79">
        <v>7</v>
      </c>
      <c r="H11" s="297">
        <v>138</v>
      </c>
      <c r="I11" s="297">
        <v>3224</v>
      </c>
      <c r="J11" s="297">
        <v>200</v>
      </c>
      <c r="K11" s="298">
        <v>3</v>
      </c>
    </row>
    <row r="12" spans="1:11" x14ac:dyDescent="0.2">
      <c r="A12" s="79">
        <v>8</v>
      </c>
      <c r="B12" s="297">
        <v>120</v>
      </c>
      <c r="C12" s="297">
        <v>2890</v>
      </c>
      <c r="D12" s="297">
        <v>158</v>
      </c>
      <c r="E12" s="298">
        <v>0</v>
      </c>
      <c r="G12" s="79">
        <v>8</v>
      </c>
      <c r="H12" s="297">
        <v>200</v>
      </c>
      <c r="I12" s="297">
        <v>4627</v>
      </c>
      <c r="J12" s="297">
        <v>352</v>
      </c>
      <c r="K12" s="298">
        <v>4</v>
      </c>
    </row>
    <row r="13" spans="1:11" x14ac:dyDescent="0.2">
      <c r="A13" s="79">
        <v>9</v>
      </c>
      <c r="B13" s="297">
        <v>134</v>
      </c>
      <c r="C13" s="297">
        <v>3138</v>
      </c>
      <c r="D13" s="297">
        <v>168</v>
      </c>
      <c r="E13" s="298">
        <v>0</v>
      </c>
      <c r="G13" s="79">
        <v>9</v>
      </c>
      <c r="H13" s="297">
        <v>143</v>
      </c>
      <c r="I13" s="297">
        <v>3263</v>
      </c>
      <c r="J13" s="297">
        <v>176</v>
      </c>
      <c r="K13" s="298">
        <v>6</v>
      </c>
    </row>
    <row r="14" spans="1:11" x14ac:dyDescent="0.2">
      <c r="A14" s="79">
        <v>10</v>
      </c>
      <c r="B14" s="297">
        <v>133</v>
      </c>
      <c r="C14" s="297">
        <v>2921</v>
      </c>
      <c r="D14" s="297">
        <v>176</v>
      </c>
      <c r="E14" s="298">
        <v>3</v>
      </c>
      <c r="G14" s="76">
        <v>10</v>
      </c>
      <c r="H14" s="123"/>
      <c r="I14" s="302"/>
      <c r="J14" s="302"/>
      <c r="K14" s="303"/>
    </row>
    <row r="15" spans="1:11" x14ac:dyDescent="0.2">
      <c r="A15" s="79">
        <v>11</v>
      </c>
      <c r="B15" s="297">
        <v>175</v>
      </c>
      <c r="C15" s="297">
        <v>4054</v>
      </c>
      <c r="D15" s="297">
        <v>232</v>
      </c>
      <c r="E15" s="298">
        <v>3</v>
      </c>
      <c r="G15" s="76">
        <v>11</v>
      </c>
      <c r="H15" s="302"/>
      <c r="I15" s="302"/>
      <c r="J15" s="302"/>
      <c r="K15" s="303"/>
    </row>
    <row r="16" spans="1:11" x14ac:dyDescent="0.2">
      <c r="A16" s="79">
        <v>12</v>
      </c>
      <c r="B16" s="297">
        <v>119</v>
      </c>
      <c r="C16" s="297">
        <v>2640</v>
      </c>
      <c r="D16" s="297">
        <v>112</v>
      </c>
      <c r="E16" s="298">
        <v>5</v>
      </c>
      <c r="F16" s="72" t="s">
        <v>44</v>
      </c>
      <c r="G16" s="79">
        <v>12</v>
      </c>
      <c r="H16" s="297">
        <v>153</v>
      </c>
      <c r="I16" s="297">
        <v>3434</v>
      </c>
      <c r="J16" s="297">
        <v>216</v>
      </c>
      <c r="K16" s="298">
        <v>0</v>
      </c>
    </row>
    <row r="17" spans="1:11" x14ac:dyDescent="0.2">
      <c r="A17" s="76">
        <v>13</v>
      </c>
      <c r="B17" s="302"/>
      <c r="C17" s="302"/>
      <c r="D17" s="302"/>
      <c r="E17" s="303"/>
      <c r="G17" s="79">
        <v>13</v>
      </c>
      <c r="H17" s="297">
        <v>204</v>
      </c>
      <c r="I17" s="297">
        <v>4666</v>
      </c>
      <c r="J17" s="297">
        <v>352</v>
      </c>
      <c r="K17" s="298">
        <v>0</v>
      </c>
    </row>
    <row r="18" spans="1:11" x14ac:dyDescent="0.2">
      <c r="A18" s="76">
        <v>14</v>
      </c>
      <c r="B18" s="302"/>
      <c r="C18" s="302"/>
      <c r="D18" s="302"/>
      <c r="E18" s="303"/>
      <c r="G18" s="79">
        <v>14</v>
      </c>
      <c r="H18" s="297">
        <v>156</v>
      </c>
      <c r="I18" s="297">
        <v>3695</v>
      </c>
      <c r="J18" s="297">
        <v>248</v>
      </c>
      <c r="K18" s="298">
        <v>4</v>
      </c>
    </row>
    <row r="19" spans="1:11" x14ac:dyDescent="0.2">
      <c r="A19" s="79">
        <v>15</v>
      </c>
      <c r="B19" s="297">
        <v>143</v>
      </c>
      <c r="C19" s="297">
        <v>3124</v>
      </c>
      <c r="D19" s="297">
        <v>208</v>
      </c>
      <c r="E19" s="298">
        <v>1</v>
      </c>
      <c r="G19" s="79">
        <v>15</v>
      </c>
      <c r="H19" s="308">
        <v>218</v>
      </c>
      <c r="I19" s="297">
        <v>5132</v>
      </c>
      <c r="J19" s="297">
        <v>336</v>
      </c>
      <c r="K19" s="298">
        <v>0</v>
      </c>
    </row>
    <row r="20" spans="1:11" x14ac:dyDescent="0.2">
      <c r="A20" s="79">
        <v>16</v>
      </c>
      <c r="B20" s="297">
        <v>183</v>
      </c>
      <c r="C20" s="297">
        <v>4272</v>
      </c>
      <c r="D20" s="297">
        <v>232</v>
      </c>
      <c r="E20" s="298">
        <v>1</v>
      </c>
      <c r="G20" s="79">
        <v>16</v>
      </c>
      <c r="H20" s="297">
        <v>166</v>
      </c>
      <c r="I20" s="297">
        <v>3735</v>
      </c>
      <c r="J20" s="297">
        <v>384</v>
      </c>
      <c r="K20" s="298">
        <v>0</v>
      </c>
    </row>
    <row r="21" spans="1:11" x14ac:dyDescent="0.2">
      <c r="A21" s="79">
        <v>17</v>
      </c>
      <c r="B21" s="297">
        <v>121</v>
      </c>
      <c r="C21" s="297">
        <v>2829</v>
      </c>
      <c r="D21" s="297">
        <v>168</v>
      </c>
      <c r="E21" s="298">
        <v>1</v>
      </c>
      <c r="G21" s="294">
        <v>17</v>
      </c>
      <c r="H21" s="302"/>
      <c r="I21" s="302"/>
      <c r="J21" s="302"/>
      <c r="K21" s="303"/>
    </row>
    <row r="22" spans="1:11" x14ac:dyDescent="0.2">
      <c r="A22" s="79">
        <v>18</v>
      </c>
      <c r="B22" s="297">
        <v>181</v>
      </c>
      <c r="C22" s="297">
        <v>4293</v>
      </c>
      <c r="D22" s="297">
        <v>256</v>
      </c>
      <c r="E22" s="298">
        <v>4</v>
      </c>
      <c r="G22" s="294">
        <v>18</v>
      </c>
      <c r="H22" s="302"/>
      <c r="I22" s="302"/>
      <c r="J22" s="302"/>
      <c r="K22" s="303"/>
    </row>
    <row r="23" spans="1:11" x14ac:dyDescent="0.2">
      <c r="A23" s="79">
        <v>19</v>
      </c>
      <c r="B23" s="297">
        <v>146</v>
      </c>
      <c r="C23" s="297">
        <v>3313</v>
      </c>
      <c r="D23" s="297">
        <v>192</v>
      </c>
      <c r="E23" s="298">
        <v>0</v>
      </c>
      <c r="G23" s="294">
        <v>19</v>
      </c>
      <c r="H23" s="297">
        <v>129</v>
      </c>
      <c r="I23" s="297">
        <v>2914</v>
      </c>
      <c r="J23" s="297">
        <v>218</v>
      </c>
      <c r="K23" s="298">
        <v>0</v>
      </c>
    </row>
    <row r="24" spans="1:11" x14ac:dyDescent="0.2">
      <c r="A24" s="76">
        <v>20</v>
      </c>
      <c r="B24" s="302"/>
      <c r="C24" s="302"/>
      <c r="D24" s="302"/>
      <c r="E24" s="303"/>
      <c r="G24" s="294">
        <v>20</v>
      </c>
      <c r="H24" s="297">
        <v>131</v>
      </c>
      <c r="I24" s="297">
        <v>3053</v>
      </c>
      <c r="J24" s="297">
        <v>190</v>
      </c>
      <c r="K24" s="298">
        <v>0</v>
      </c>
    </row>
    <row r="25" spans="1:11" x14ac:dyDescent="0.2">
      <c r="A25" s="76">
        <v>21</v>
      </c>
      <c r="B25" s="302"/>
      <c r="C25" s="302"/>
      <c r="D25" s="302"/>
      <c r="E25" s="303"/>
      <c r="G25" s="294">
        <v>21</v>
      </c>
      <c r="H25" s="297">
        <v>150</v>
      </c>
      <c r="I25" s="297">
        <v>3545</v>
      </c>
      <c r="J25" s="297">
        <v>192</v>
      </c>
      <c r="K25" s="298">
        <v>0</v>
      </c>
    </row>
    <row r="26" spans="1:11" x14ac:dyDescent="0.2">
      <c r="A26" s="79">
        <v>22</v>
      </c>
      <c r="B26" s="297">
        <v>158</v>
      </c>
      <c r="C26" s="297">
        <v>3580</v>
      </c>
      <c r="D26" s="297">
        <v>200</v>
      </c>
      <c r="E26" s="298">
        <v>0</v>
      </c>
      <c r="G26" s="294">
        <v>22</v>
      </c>
      <c r="H26" s="297">
        <v>139</v>
      </c>
      <c r="I26" s="297">
        <v>3293</v>
      </c>
      <c r="J26" s="297">
        <v>184</v>
      </c>
      <c r="K26" s="298">
        <v>0</v>
      </c>
    </row>
    <row r="27" spans="1:11" x14ac:dyDescent="0.2">
      <c r="A27" s="79">
        <v>23</v>
      </c>
      <c r="B27" s="297">
        <v>194</v>
      </c>
      <c r="C27" s="297">
        <v>4364</v>
      </c>
      <c r="D27" s="297">
        <v>272</v>
      </c>
      <c r="E27" s="298">
        <v>0</v>
      </c>
      <c r="F27" s="309"/>
      <c r="G27" s="294">
        <v>23</v>
      </c>
      <c r="H27" s="297">
        <v>130</v>
      </c>
      <c r="I27" s="297">
        <v>2954</v>
      </c>
      <c r="J27" s="297">
        <v>232</v>
      </c>
      <c r="K27" s="298">
        <v>3</v>
      </c>
    </row>
    <row r="28" spans="1:11" x14ac:dyDescent="0.2">
      <c r="A28" s="79">
        <v>24</v>
      </c>
      <c r="B28" s="297">
        <v>142</v>
      </c>
      <c r="C28" s="297">
        <v>3173</v>
      </c>
      <c r="D28" s="297">
        <v>272</v>
      </c>
      <c r="E28" s="298">
        <v>4</v>
      </c>
      <c r="F28" s="309"/>
      <c r="G28" s="294">
        <v>24</v>
      </c>
      <c r="H28" s="302"/>
      <c r="I28" s="302"/>
      <c r="J28" s="302"/>
      <c r="K28" s="303"/>
    </row>
    <row r="29" spans="1:11" x14ac:dyDescent="0.2">
      <c r="A29" s="79">
        <v>25</v>
      </c>
      <c r="B29" s="297">
        <v>121</v>
      </c>
      <c r="C29" s="297">
        <v>2740</v>
      </c>
      <c r="D29" s="297">
        <v>248</v>
      </c>
      <c r="E29" s="298">
        <v>0</v>
      </c>
      <c r="F29" s="309"/>
      <c r="G29" s="294">
        <v>25</v>
      </c>
      <c r="H29" s="302"/>
      <c r="I29" s="302"/>
      <c r="J29" s="302"/>
      <c r="K29" s="303"/>
    </row>
    <row r="30" spans="1:11" x14ac:dyDescent="0.2">
      <c r="A30" s="79">
        <v>26</v>
      </c>
      <c r="B30" s="297">
        <v>129</v>
      </c>
      <c r="C30" s="297">
        <v>2904</v>
      </c>
      <c r="D30" s="297">
        <v>224</v>
      </c>
      <c r="E30" s="298">
        <v>0</v>
      </c>
      <c r="F30" s="309"/>
      <c r="G30" s="294">
        <v>26</v>
      </c>
      <c r="H30" s="310">
        <v>97</v>
      </c>
      <c r="I30" s="297">
        <v>2146</v>
      </c>
      <c r="J30" s="297">
        <v>80</v>
      </c>
      <c r="K30" s="298">
        <v>0</v>
      </c>
    </row>
    <row r="31" spans="1:11" x14ac:dyDescent="0.2">
      <c r="A31" s="76">
        <v>27</v>
      </c>
      <c r="B31" s="302"/>
      <c r="C31" s="302"/>
      <c r="D31" s="302"/>
      <c r="E31" s="303"/>
      <c r="F31" s="309"/>
      <c r="G31" s="294">
        <v>27</v>
      </c>
      <c r="H31" s="297">
        <v>144</v>
      </c>
      <c r="I31" s="297">
        <v>3330</v>
      </c>
      <c r="J31" s="297">
        <v>240</v>
      </c>
      <c r="K31" s="298">
        <v>7</v>
      </c>
    </row>
    <row r="32" spans="1:11" x14ac:dyDescent="0.2">
      <c r="A32" s="76">
        <v>28</v>
      </c>
      <c r="B32" s="302"/>
      <c r="C32" s="302"/>
      <c r="D32" s="302"/>
      <c r="E32" s="303"/>
      <c r="F32" s="309"/>
      <c r="G32" s="294">
        <v>28</v>
      </c>
      <c r="H32" s="297">
        <v>119</v>
      </c>
      <c r="I32" s="297">
        <v>2548</v>
      </c>
      <c r="J32" s="297">
        <v>160</v>
      </c>
      <c r="K32" s="298">
        <v>0</v>
      </c>
    </row>
    <row r="33" spans="1:12" x14ac:dyDescent="0.2">
      <c r="A33" s="311">
        <v>29</v>
      </c>
      <c r="B33" s="297">
        <v>149</v>
      </c>
      <c r="C33" s="297">
        <v>3329</v>
      </c>
      <c r="D33" s="297">
        <v>224</v>
      </c>
      <c r="E33" s="298">
        <v>4</v>
      </c>
      <c r="F33" s="309"/>
      <c r="G33" s="294">
        <v>29</v>
      </c>
      <c r="H33" s="297">
        <v>114</v>
      </c>
      <c r="I33" s="297">
        <v>2564</v>
      </c>
      <c r="J33" s="297">
        <v>136</v>
      </c>
      <c r="K33" s="298">
        <v>4</v>
      </c>
    </row>
    <row r="34" spans="1:12" x14ac:dyDescent="0.2">
      <c r="A34" s="79">
        <v>30</v>
      </c>
      <c r="B34" s="308">
        <v>197</v>
      </c>
      <c r="C34" s="297">
        <v>4511</v>
      </c>
      <c r="D34" s="297">
        <v>272</v>
      </c>
      <c r="E34" s="298">
        <v>1</v>
      </c>
      <c r="F34" s="309"/>
      <c r="G34" s="294">
        <v>30</v>
      </c>
      <c r="H34" s="302"/>
      <c r="I34" s="302"/>
      <c r="J34" s="302"/>
      <c r="K34" s="303"/>
    </row>
    <row r="35" spans="1:12" ht="13.5" thickBot="1" x14ac:dyDescent="0.25">
      <c r="A35" s="84">
        <v>31</v>
      </c>
      <c r="B35" s="297">
        <v>130</v>
      </c>
      <c r="C35" s="297">
        <v>3165</v>
      </c>
      <c r="D35" s="297">
        <v>256</v>
      </c>
      <c r="E35" s="298">
        <v>0</v>
      </c>
      <c r="F35" s="309"/>
      <c r="G35" s="312">
        <v>31</v>
      </c>
      <c r="H35" s="302"/>
      <c r="I35" s="302"/>
      <c r="J35" s="302"/>
      <c r="K35" s="303"/>
    </row>
    <row r="36" spans="1:12" ht="14.25" thickTop="1" thickBot="1" x14ac:dyDescent="0.25">
      <c r="A36" s="281"/>
      <c r="B36" s="313">
        <f>SUM(B5:B35)</f>
        <v>2897</v>
      </c>
      <c r="C36" s="314">
        <f>SUM(C5:C35)</f>
        <v>66140</v>
      </c>
      <c r="D36" s="314">
        <f>SUM(D5:D35)</f>
        <v>4150</v>
      </c>
      <c r="E36" s="314">
        <f>SUM(E5:E35)</f>
        <v>30</v>
      </c>
      <c r="F36" s="309"/>
      <c r="G36" s="315"/>
      <c r="H36" s="313">
        <f>SUM(H5:H35)</f>
        <v>3172</v>
      </c>
      <c r="I36" s="314">
        <f>SUM(I5:I35)</f>
        <v>72941</v>
      </c>
      <c r="J36" s="314">
        <f>SUM(J5:J35)</f>
        <v>4788</v>
      </c>
      <c r="K36" s="314">
        <f>SUM(K5:K35)</f>
        <v>37</v>
      </c>
    </row>
    <row r="37" spans="1:12" ht="13.5" thickTop="1" x14ac:dyDescent="0.2">
      <c r="A37" s="281"/>
      <c r="F37" s="309"/>
      <c r="G37" s="315"/>
    </row>
    <row r="38" spans="1:12" x14ac:dyDescent="0.2">
      <c r="A38" s="281"/>
      <c r="F38" s="309"/>
      <c r="G38" s="315"/>
    </row>
    <row r="39" spans="1:12" ht="13.5" thickBot="1" x14ac:dyDescent="0.25">
      <c r="A39" s="281"/>
      <c r="F39" s="309"/>
      <c r="G39" s="315"/>
    </row>
    <row r="40" spans="1:12" ht="14.25" thickTop="1" thickBot="1" x14ac:dyDescent="0.25">
      <c r="A40" s="283" t="s">
        <v>6</v>
      </c>
      <c r="B40" s="284" t="s">
        <v>34</v>
      </c>
      <c r="C40" s="284" t="s">
        <v>35</v>
      </c>
      <c r="D40" s="284" t="s">
        <v>42</v>
      </c>
      <c r="E40" s="285" t="s">
        <v>43</v>
      </c>
      <c r="F40" s="291"/>
      <c r="G40" s="283" t="s">
        <v>7</v>
      </c>
      <c r="H40" s="284" t="s">
        <v>34</v>
      </c>
      <c r="I40" s="284" t="s">
        <v>35</v>
      </c>
      <c r="J40" s="284" t="s">
        <v>42</v>
      </c>
      <c r="K40" s="285" t="s">
        <v>43</v>
      </c>
    </row>
    <row r="41" spans="1:12" x14ac:dyDescent="0.2">
      <c r="A41" s="288">
        <v>1</v>
      </c>
      <c r="B41" s="316">
        <v>104</v>
      </c>
      <c r="C41" s="317">
        <v>2416</v>
      </c>
      <c r="D41" s="317">
        <v>104</v>
      </c>
      <c r="E41" s="318">
        <v>0</v>
      </c>
      <c r="G41" s="319">
        <v>1</v>
      </c>
      <c r="H41" s="306"/>
      <c r="I41" s="306"/>
      <c r="J41" s="306"/>
      <c r="K41" s="307"/>
      <c r="L41" s="281"/>
    </row>
    <row r="42" spans="1:12" x14ac:dyDescent="0.2">
      <c r="A42" s="294">
        <v>2</v>
      </c>
      <c r="B42" s="302"/>
      <c r="C42" s="302"/>
      <c r="D42" s="302"/>
      <c r="E42" s="303"/>
      <c r="G42" s="320">
        <v>2</v>
      </c>
      <c r="H42" s="297">
        <v>178</v>
      </c>
      <c r="I42" s="304">
        <v>4103</v>
      </c>
      <c r="J42" s="304">
        <v>336</v>
      </c>
      <c r="K42" s="305">
        <v>1</v>
      </c>
      <c r="L42" s="281"/>
    </row>
    <row r="43" spans="1:12" x14ac:dyDescent="0.2">
      <c r="A43" s="294">
        <v>3</v>
      </c>
      <c r="B43" s="302"/>
      <c r="C43" s="302"/>
      <c r="D43" s="302"/>
      <c r="E43" s="303"/>
      <c r="G43" s="320">
        <v>3</v>
      </c>
      <c r="H43" s="297">
        <v>122</v>
      </c>
      <c r="I43" s="297">
        <v>2915</v>
      </c>
      <c r="J43" s="297">
        <v>152</v>
      </c>
      <c r="K43" s="298">
        <v>1</v>
      </c>
      <c r="L43" s="281"/>
    </row>
    <row r="44" spans="1:12" x14ac:dyDescent="0.2">
      <c r="A44" s="79">
        <v>4</v>
      </c>
      <c r="B44" s="297">
        <v>164</v>
      </c>
      <c r="C44" s="297">
        <v>3891</v>
      </c>
      <c r="D44" s="297">
        <v>144</v>
      </c>
      <c r="E44" s="298">
        <v>4</v>
      </c>
      <c r="G44" s="320">
        <v>4</v>
      </c>
      <c r="H44" s="297">
        <v>188</v>
      </c>
      <c r="I44" s="297">
        <v>4516</v>
      </c>
      <c r="J44" s="297">
        <v>232</v>
      </c>
      <c r="K44" s="298">
        <v>1</v>
      </c>
      <c r="L44" s="281"/>
    </row>
    <row r="45" spans="1:12" x14ac:dyDescent="0.2">
      <c r="A45" s="79">
        <v>5</v>
      </c>
      <c r="B45" s="297">
        <v>168</v>
      </c>
      <c r="C45" s="297">
        <v>3957</v>
      </c>
      <c r="D45" s="297">
        <v>288</v>
      </c>
      <c r="E45" s="298">
        <v>0</v>
      </c>
      <c r="G45" s="320">
        <v>5</v>
      </c>
      <c r="H45" s="297">
        <v>178</v>
      </c>
      <c r="I45" s="297">
        <v>3942</v>
      </c>
      <c r="J45" s="297">
        <v>256</v>
      </c>
      <c r="K45" s="298">
        <v>3</v>
      </c>
      <c r="L45" s="281"/>
    </row>
    <row r="46" spans="1:12" x14ac:dyDescent="0.2">
      <c r="A46" s="79">
        <v>6</v>
      </c>
      <c r="B46" s="297">
        <v>129</v>
      </c>
      <c r="C46" s="297">
        <v>2972</v>
      </c>
      <c r="D46" s="297">
        <v>192</v>
      </c>
      <c r="E46" s="298">
        <v>1</v>
      </c>
      <c r="G46" s="321">
        <v>6</v>
      </c>
      <c r="H46" s="302"/>
      <c r="I46" s="302"/>
      <c r="J46" s="302"/>
      <c r="K46" s="303"/>
      <c r="L46" s="281"/>
    </row>
    <row r="47" spans="1:12" x14ac:dyDescent="0.2">
      <c r="A47" s="79">
        <v>7</v>
      </c>
      <c r="B47" s="297">
        <v>201</v>
      </c>
      <c r="C47" s="297">
        <v>4701</v>
      </c>
      <c r="D47" s="297">
        <v>400</v>
      </c>
      <c r="E47" s="298">
        <v>2</v>
      </c>
      <c r="G47" s="321">
        <v>7</v>
      </c>
      <c r="H47" s="302"/>
      <c r="I47" s="302"/>
      <c r="J47" s="302"/>
      <c r="K47" s="303"/>
      <c r="L47" s="281"/>
    </row>
    <row r="48" spans="1:12" x14ac:dyDescent="0.2">
      <c r="A48" s="79">
        <v>8</v>
      </c>
      <c r="B48" s="297">
        <v>172</v>
      </c>
      <c r="C48" s="297">
        <v>3993</v>
      </c>
      <c r="D48" s="297">
        <v>200</v>
      </c>
      <c r="E48" s="298"/>
      <c r="G48" s="320">
        <v>8</v>
      </c>
      <c r="H48" s="297">
        <v>183</v>
      </c>
      <c r="I48" s="297">
        <v>4274</v>
      </c>
      <c r="J48" s="297">
        <v>312</v>
      </c>
      <c r="K48" s="298">
        <v>5</v>
      </c>
      <c r="L48" s="281"/>
    </row>
    <row r="49" spans="1:12" x14ac:dyDescent="0.2">
      <c r="A49" s="76">
        <v>9</v>
      </c>
      <c r="B49" s="302"/>
      <c r="C49" s="302"/>
      <c r="D49" s="302"/>
      <c r="E49" s="303"/>
      <c r="G49" s="320">
        <v>9</v>
      </c>
      <c r="H49" s="297">
        <v>153</v>
      </c>
      <c r="I49" s="297">
        <v>3685</v>
      </c>
      <c r="J49" s="297">
        <v>304</v>
      </c>
      <c r="K49" s="298">
        <v>0</v>
      </c>
      <c r="L49" s="281"/>
    </row>
    <row r="50" spans="1:12" x14ac:dyDescent="0.2">
      <c r="A50" s="76">
        <v>10</v>
      </c>
      <c r="B50" s="302"/>
      <c r="C50" s="302"/>
      <c r="D50" s="302"/>
      <c r="E50" s="303"/>
      <c r="G50" s="320">
        <v>10</v>
      </c>
      <c r="H50" s="297">
        <v>136</v>
      </c>
      <c r="I50" s="297">
        <v>3068</v>
      </c>
      <c r="J50" s="297">
        <v>200</v>
      </c>
      <c r="K50" s="298">
        <v>0</v>
      </c>
      <c r="L50" s="281"/>
    </row>
    <row r="51" spans="1:12" x14ac:dyDescent="0.2">
      <c r="A51" s="79">
        <v>11</v>
      </c>
      <c r="B51" s="297">
        <v>167</v>
      </c>
      <c r="C51" s="297">
        <v>3906</v>
      </c>
      <c r="D51" s="297">
        <v>168</v>
      </c>
      <c r="E51" s="298">
        <v>2</v>
      </c>
      <c r="G51" s="320">
        <v>11</v>
      </c>
      <c r="H51" s="308">
        <v>234</v>
      </c>
      <c r="I51" s="297">
        <v>5468</v>
      </c>
      <c r="J51" s="297">
        <v>344</v>
      </c>
      <c r="K51" s="298">
        <v>2</v>
      </c>
      <c r="L51" s="281"/>
    </row>
    <row r="52" spans="1:12" x14ac:dyDescent="0.2">
      <c r="A52" s="79">
        <v>12</v>
      </c>
      <c r="B52" s="297">
        <v>187</v>
      </c>
      <c r="C52" s="297">
        <v>4368</v>
      </c>
      <c r="D52" s="297">
        <v>184</v>
      </c>
      <c r="E52" s="298">
        <v>2</v>
      </c>
      <c r="G52" s="320">
        <v>12</v>
      </c>
      <c r="H52" s="297">
        <v>199</v>
      </c>
      <c r="I52" s="297">
        <v>4662</v>
      </c>
      <c r="J52" s="297">
        <v>344</v>
      </c>
      <c r="K52" s="298">
        <v>2</v>
      </c>
      <c r="L52" s="281"/>
    </row>
    <row r="53" spans="1:12" x14ac:dyDescent="0.2">
      <c r="A53" s="79">
        <v>13</v>
      </c>
      <c r="B53" s="297">
        <v>154</v>
      </c>
      <c r="C53" s="297">
        <v>3836</v>
      </c>
      <c r="D53" s="297">
        <v>256</v>
      </c>
      <c r="E53" s="298">
        <v>7</v>
      </c>
      <c r="G53" s="322">
        <v>13</v>
      </c>
      <c r="H53" s="302"/>
      <c r="I53" s="302"/>
      <c r="J53" s="302"/>
      <c r="K53" s="303"/>
      <c r="L53" s="281"/>
    </row>
    <row r="54" spans="1:12" x14ac:dyDescent="0.2">
      <c r="A54" s="79">
        <v>14</v>
      </c>
      <c r="B54" s="297">
        <v>213</v>
      </c>
      <c r="C54" s="297">
        <v>5050</v>
      </c>
      <c r="D54" s="297">
        <v>344</v>
      </c>
      <c r="E54" s="298">
        <v>4</v>
      </c>
      <c r="G54" s="322">
        <v>14</v>
      </c>
      <c r="H54" s="302"/>
      <c r="I54" s="302"/>
      <c r="J54" s="302"/>
      <c r="K54" s="303"/>
      <c r="L54" s="281"/>
    </row>
    <row r="55" spans="1:12" x14ac:dyDescent="0.2">
      <c r="A55" s="79">
        <v>15</v>
      </c>
      <c r="B55" s="297">
        <v>167</v>
      </c>
      <c r="C55" s="297">
        <v>3884</v>
      </c>
      <c r="D55" s="297">
        <v>256</v>
      </c>
      <c r="E55" s="298">
        <v>0</v>
      </c>
      <c r="G55" s="322">
        <v>15</v>
      </c>
      <c r="H55" s="297">
        <v>118</v>
      </c>
      <c r="I55" s="297">
        <v>2601</v>
      </c>
      <c r="J55" s="297">
        <v>168</v>
      </c>
      <c r="K55" s="298">
        <v>0</v>
      </c>
      <c r="L55" s="281"/>
    </row>
    <row r="56" spans="1:12" x14ac:dyDescent="0.2">
      <c r="A56" s="76">
        <v>16</v>
      </c>
      <c r="B56" s="302"/>
      <c r="C56" s="302"/>
      <c r="D56" s="302"/>
      <c r="E56" s="303"/>
      <c r="F56" s="281"/>
      <c r="G56" s="322">
        <v>16</v>
      </c>
      <c r="H56" s="297">
        <v>146</v>
      </c>
      <c r="I56" s="297">
        <v>3360</v>
      </c>
      <c r="J56" s="297">
        <v>248</v>
      </c>
      <c r="K56" s="298">
        <v>0</v>
      </c>
      <c r="L56" s="281"/>
    </row>
    <row r="57" spans="1:12" x14ac:dyDescent="0.2">
      <c r="A57" s="76">
        <v>17</v>
      </c>
      <c r="B57" s="302"/>
      <c r="C57" s="302"/>
      <c r="D57" s="302"/>
      <c r="E57" s="303"/>
      <c r="F57" s="281"/>
      <c r="G57" s="322">
        <v>17</v>
      </c>
      <c r="H57" s="297">
        <v>113</v>
      </c>
      <c r="I57" s="297">
        <v>2632</v>
      </c>
      <c r="J57" s="297">
        <v>184</v>
      </c>
      <c r="K57" s="298">
        <v>0</v>
      </c>
      <c r="L57" s="281"/>
    </row>
    <row r="58" spans="1:12" x14ac:dyDescent="0.2">
      <c r="A58" s="79">
        <v>18</v>
      </c>
      <c r="B58" s="297">
        <v>188</v>
      </c>
      <c r="C58" s="297">
        <v>4284</v>
      </c>
      <c r="D58" s="297">
        <v>264</v>
      </c>
      <c r="E58" s="298">
        <v>2</v>
      </c>
      <c r="F58" s="281"/>
      <c r="G58" s="322">
        <v>18</v>
      </c>
      <c r="H58" s="297">
        <v>143</v>
      </c>
      <c r="I58" s="297">
        <v>3402</v>
      </c>
      <c r="J58" s="297">
        <v>168</v>
      </c>
      <c r="K58" s="298">
        <v>0</v>
      </c>
      <c r="L58" s="281"/>
    </row>
    <row r="59" spans="1:12" x14ac:dyDescent="0.2">
      <c r="A59" s="79">
        <v>19</v>
      </c>
      <c r="B59" s="297">
        <v>208</v>
      </c>
      <c r="C59" s="297">
        <v>5044</v>
      </c>
      <c r="D59" s="297">
        <v>352</v>
      </c>
      <c r="E59" s="298">
        <v>5</v>
      </c>
      <c r="F59" s="281"/>
      <c r="G59" s="322">
        <v>19</v>
      </c>
      <c r="H59" s="297">
        <v>131</v>
      </c>
      <c r="I59" s="297">
        <v>2984</v>
      </c>
      <c r="J59" s="297">
        <v>192</v>
      </c>
      <c r="K59" s="298">
        <v>0</v>
      </c>
      <c r="L59" s="281"/>
    </row>
    <row r="60" spans="1:12" x14ac:dyDescent="0.2">
      <c r="A60" s="79">
        <v>20</v>
      </c>
      <c r="B60" s="297">
        <v>163</v>
      </c>
      <c r="C60" s="297">
        <v>3768</v>
      </c>
      <c r="D60" s="297">
        <v>272</v>
      </c>
      <c r="E60" s="298">
        <v>0</v>
      </c>
      <c r="F60" s="281"/>
      <c r="G60" s="322">
        <v>20</v>
      </c>
      <c r="H60" s="302"/>
      <c r="I60" s="302"/>
      <c r="J60" s="302"/>
      <c r="K60" s="303"/>
      <c r="L60" s="281"/>
    </row>
    <row r="61" spans="1:12" x14ac:dyDescent="0.2">
      <c r="A61" s="79">
        <v>21</v>
      </c>
      <c r="B61" s="308">
        <v>256</v>
      </c>
      <c r="C61" s="297">
        <v>6259</v>
      </c>
      <c r="D61" s="297">
        <v>448</v>
      </c>
      <c r="E61" s="298">
        <v>5</v>
      </c>
      <c r="F61" s="281"/>
      <c r="G61" s="322">
        <v>21</v>
      </c>
      <c r="H61" s="302"/>
      <c r="I61" s="302"/>
      <c r="J61" s="302"/>
      <c r="K61" s="303"/>
      <c r="L61" s="281"/>
    </row>
    <row r="62" spans="1:12" x14ac:dyDescent="0.2">
      <c r="A62" s="79">
        <v>22</v>
      </c>
      <c r="B62" s="297">
        <v>196</v>
      </c>
      <c r="C62" s="297">
        <v>4295</v>
      </c>
      <c r="D62" s="297">
        <v>320</v>
      </c>
      <c r="E62" s="298">
        <v>1</v>
      </c>
      <c r="F62" s="281"/>
      <c r="G62" s="322">
        <v>22</v>
      </c>
      <c r="H62" s="310">
        <v>88</v>
      </c>
      <c r="I62" s="297">
        <v>2080</v>
      </c>
      <c r="J62" s="297">
        <v>96</v>
      </c>
      <c r="K62" s="298">
        <v>2</v>
      </c>
      <c r="L62" s="281"/>
    </row>
    <row r="63" spans="1:12" x14ac:dyDescent="0.2">
      <c r="A63" s="76">
        <v>23</v>
      </c>
      <c r="B63" s="302"/>
      <c r="C63" s="302"/>
      <c r="D63" s="302"/>
      <c r="E63" s="303"/>
      <c r="F63" s="281"/>
      <c r="G63" s="322">
        <v>23</v>
      </c>
      <c r="H63" s="297">
        <v>126</v>
      </c>
      <c r="I63" s="297">
        <v>2964</v>
      </c>
      <c r="J63" s="297">
        <v>208</v>
      </c>
      <c r="K63" s="298">
        <v>1</v>
      </c>
      <c r="L63" s="281"/>
    </row>
    <row r="64" spans="1:12" x14ac:dyDescent="0.2">
      <c r="A64" s="76">
        <v>24</v>
      </c>
      <c r="B64" s="302"/>
      <c r="C64" s="302"/>
      <c r="D64" s="302"/>
      <c r="E64" s="303"/>
      <c r="F64" s="281"/>
      <c r="G64" s="322">
        <v>24</v>
      </c>
      <c r="H64" s="297">
        <v>116</v>
      </c>
      <c r="I64" s="297">
        <v>2810</v>
      </c>
      <c r="J64" s="297">
        <v>120</v>
      </c>
      <c r="K64" s="298">
        <v>5</v>
      </c>
      <c r="L64" s="281"/>
    </row>
    <row r="65" spans="1:12" x14ac:dyDescent="0.2">
      <c r="A65" s="79">
        <v>25</v>
      </c>
      <c r="B65" s="297">
        <v>179</v>
      </c>
      <c r="C65" s="297">
        <v>4199</v>
      </c>
      <c r="D65" s="297">
        <v>312</v>
      </c>
      <c r="E65" s="298">
        <v>3</v>
      </c>
      <c r="F65" s="281"/>
      <c r="G65" s="322">
        <v>25</v>
      </c>
      <c r="H65" s="297">
        <v>155</v>
      </c>
      <c r="I65" s="297">
        <v>3739</v>
      </c>
      <c r="J65" s="297">
        <v>184</v>
      </c>
      <c r="K65" s="298">
        <v>5</v>
      </c>
      <c r="L65" s="281"/>
    </row>
    <row r="66" spans="1:12" x14ac:dyDescent="0.2">
      <c r="A66" s="79">
        <v>26</v>
      </c>
      <c r="B66" s="297">
        <v>187</v>
      </c>
      <c r="C66" s="297">
        <v>4333</v>
      </c>
      <c r="D66" s="297">
        <v>240</v>
      </c>
      <c r="E66" s="298">
        <v>0</v>
      </c>
      <c r="F66" s="281"/>
      <c r="G66" s="322">
        <v>26</v>
      </c>
      <c r="H66" s="297">
        <v>92</v>
      </c>
      <c r="I66" s="297">
        <v>2127</v>
      </c>
      <c r="J66" s="297">
        <v>96</v>
      </c>
      <c r="K66" s="298">
        <v>0</v>
      </c>
      <c r="L66" s="281"/>
    </row>
    <row r="67" spans="1:12" x14ac:dyDescent="0.2">
      <c r="A67" s="79">
        <v>27</v>
      </c>
      <c r="B67" s="297">
        <v>135</v>
      </c>
      <c r="C67" s="297">
        <v>3033</v>
      </c>
      <c r="D67" s="297">
        <v>248</v>
      </c>
      <c r="E67" s="298">
        <v>6</v>
      </c>
      <c r="F67" s="281"/>
      <c r="G67" s="322">
        <v>27</v>
      </c>
      <c r="H67" s="302"/>
      <c r="I67" s="302"/>
      <c r="J67" s="302"/>
      <c r="K67" s="303"/>
      <c r="L67" s="281"/>
    </row>
    <row r="68" spans="1:12" x14ac:dyDescent="0.2">
      <c r="A68" s="79">
        <v>28</v>
      </c>
      <c r="B68" s="297">
        <v>169</v>
      </c>
      <c r="C68" s="297">
        <v>3814</v>
      </c>
      <c r="D68" s="297">
        <v>232</v>
      </c>
      <c r="E68" s="298">
        <v>0</v>
      </c>
      <c r="F68" s="281"/>
      <c r="G68" s="322">
        <v>28</v>
      </c>
      <c r="H68" s="302"/>
      <c r="I68" s="302"/>
      <c r="J68" s="302"/>
      <c r="K68" s="303"/>
      <c r="L68" s="281"/>
    </row>
    <row r="69" spans="1:12" x14ac:dyDescent="0.2">
      <c r="A69" s="79">
        <v>29</v>
      </c>
      <c r="B69" s="297">
        <v>171</v>
      </c>
      <c r="C69" s="297">
        <v>3975</v>
      </c>
      <c r="D69" s="297">
        <v>288</v>
      </c>
      <c r="E69" s="298">
        <v>1</v>
      </c>
      <c r="F69" s="281"/>
      <c r="G69" s="320">
        <v>29</v>
      </c>
      <c r="H69" s="297">
        <v>147</v>
      </c>
      <c r="I69" s="297">
        <v>3324</v>
      </c>
      <c r="J69" s="297">
        <v>168</v>
      </c>
      <c r="K69" s="298">
        <v>0</v>
      </c>
      <c r="L69" s="281"/>
    </row>
    <row r="70" spans="1:12" x14ac:dyDescent="0.2">
      <c r="A70" s="76">
        <v>30</v>
      </c>
      <c r="B70" s="302"/>
      <c r="C70" s="302"/>
      <c r="D70" s="302"/>
      <c r="E70" s="303"/>
      <c r="F70" s="281"/>
      <c r="G70" s="320">
        <v>30</v>
      </c>
      <c r="H70" s="297">
        <v>175</v>
      </c>
      <c r="I70" s="297">
        <v>3961</v>
      </c>
      <c r="J70" s="297">
        <v>328</v>
      </c>
      <c r="K70" s="298">
        <v>7</v>
      </c>
      <c r="L70" s="281"/>
    </row>
    <row r="71" spans="1:12" ht="13.5" thickBot="1" x14ac:dyDescent="0.25">
      <c r="A71" s="95">
        <v>31</v>
      </c>
      <c r="B71" s="302"/>
      <c r="C71" s="302"/>
      <c r="D71" s="302"/>
      <c r="E71" s="303"/>
      <c r="F71" s="281"/>
      <c r="G71" s="95">
        <v>31</v>
      </c>
      <c r="H71" s="302"/>
      <c r="I71" s="302"/>
      <c r="J71" s="302"/>
      <c r="K71" s="303"/>
      <c r="L71" s="281"/>
    </row>
    <row r="72" spans="1:12" ht="14.25" thickTop="1" thickBot="1" x14ac:dyDescent="0.25">
      <c r="A72" s="281"/>
      <c r="B72" s="313">
        <f>SUM(B41:B71)</f>
        <v>3678</v>
      </c>
      <c r="C72" s="314">
        <f>SUM(C41:C71)</f>
        <v>85978</v>
      </c>
      <c r="D72" s="314">
        <f>SUM(D41:D71)</f>
        <v>5512</v>
      </c>
      <c r="E72" s="314">
        <f>SUM(E41:E71)</f>
        <v>45</v>
      </c>
      <c r="H72" s="313">
        <f>SUM(H41:H71)</f>
        <v>3121</v>
      </c>
      <c r="I72" s="314">
        <f>SUM(I41:I71)</f>
        <v>72617</v>
      </c>
      <c r="J72" s="314">
        <f>SUM(J41:J71)</f>
        <v>4640</v>
      </c>
      <c r="K72" s="314">
        <f>SUM(K41:K71)</f>
        <v>35</v>
      </c>
    </row>
    <row r="73" spans="1:12" ht="13.5" thickTop="1" x14ac:dyDescent="0.2">
      <c r="A73" s="281"/>
    </row>
    <row r="74" spans="1:12" x14ac:dyDescent="0.2">
      <c r="A74" s="281"/>
    </row>
    <row r="75" spans="1:12" ht="13.5" thickBot="1" x14ac:dyDescent="0.25"/>
    <row r="76" spans="1:12" ht="14.25" thickTop="1" thickBot="1" x14ac:dyDescent="0.25">
      <c r="A76" s="283" t="s">
        <v>8</v>
      </c>
      <c r="B76" s="284" t="s">
        <v>34</v>
      </c>
      <c r="C76" s="284" t="s">
        <v>35</v>
      </c>
      <c r="D76" s="284" t="s">
        <v>42</v>
      </c>
      <c r="E76" s="285" t="s">
        <v>43</v>
      </c>
      <c r="G76" s="283" t="s">
        <v>9</v>
      </c>
      <c r="H76" s="284" t="s">
        <v>34</v>
      </c>
      <c r="I76" s="284" t="s">
        <v>35</v>
      </c>
      <c r="J76" s="284" t="s">
        <v>42</v>
      </c>
      <c r="K76" s="285" t="s">
        <v>43</v>
      </c>
    </row>
    <row r="77" spans="1:12" x14ac:dyDescent="0.2">
      <c r="A77" s="73">
        <v>1</v>
      </c>
      <c r="B77" s="323"/>
      <c r="C77" s="323"/>
      <c r="D77" s="323"/>
      <c r="E77" s="324"/>
      <c r="F77" s="281"/>
      <c r="G77" s="73">
        <v>1</v>
      </c>
      <c r="H77" s="306"/>
      <c r="I77" s="306"/>
      <c r="J77" s="306"/>
      <c r="K77" s="307"/>
    </row>
    <row r="78" spans="1:12" x14ac:dyDescent="0.2">
      <c r="A78" s="79">
        <v>2</v>
      </c>
      <c r="B78" s="317">
        <v>152</v>
      </c>
      <c r="C78" s="317">
        <v>3484</v>
      </c>
      <c r="D78" s="317">
        <v>176</v>
      </c>
      <c r="E78" s="318">
        <v>1</v>
      </c>
      <c r="F78" s="281"/>
      <c r="G78" s="76">
        <v>2</v>
      </c>
      <c r="H78" s="306"/>
      <c r="I78" s="306"/>
      <c r="J78" s="306"/>
      <c r="K78" s="307"/>
    </row>
    <row r="79" spans="1:12" x14ac:dyDescent="0.2">
      <c r="A79" s="79">
        <v>3</v>
      </c>
      <c r="B79" s="297">
        <v>161</v>
      </c>
      <c r="C79" s="297">
        <v>3477</v>
      </c>
      <c r="D79" s="297">
        <v>184</v>
      </c>
      <c r="E79" s="298">
        <v>1</v>
      </c>
      <c r="F79" s="281"/>
      <c r="G79" s="79">
        <v>3</v>
      </c>
      <c r="H79" s="310">
        <v>133</v>
      </c>
      <c r="I79" s="297">
        <v>3207</v>
      </c>
      <c r="J79" s="297">
        <v>200</v>
      </c>
      <c r="K79" s="298">
        <v>0</v>
      </c>
    </row>
    <row r="80" spans="1:12" x14ac:dyDescent="0.2">
      <c r="A80" s="76">
        <v>4</v>
      </c>
      <c r="B80" s="302"/>
      <c r="C80" s="302"/>
      <c r="D80" s="302"/>
      <c r="E80" s="303"/>
      <c r="F80" s="281"/>
      <c r="G80" s="79">
        <v>4</v>
      </c>
      <c r="H80" s="297">
        <v>217</v>
      </c>
      <c r="I80" s="297">
        <v>4795</v>
      </c>
      <c r="J80" s="297">
        <v>310</v>
      </c>
      <c r="K80" s="298">
        <v>2</v>
      </c>
    </row>
    <row r="81" spans="1:11" x14ac:dyDescent="0.2">
      <c r="A81" s="76">
        <v>5</v>
      </c>
      <c r="B81" s="302"/>
      <c r="C81" s="302"/>
      <c r="D81" s="302"/>
      <c r="E81" s="303"/>
      <c r="F81" s="281"/>
      <c r="G81" s="79">
        <v>5</v>
      </c>
      <c r="H81" s="297">
        <v>176</v>
      </c>
      <c r="I81" s="297">
        <v>4106</v>
      </c>
      <c r="J81" s="297">
        <v>296</v>
      </c>
      <c r="K81" s="298">
        <v>1</v>
      </c>
    </row>
    <row r="82" spans="1:11" x14ac:dyDescent="0.2">
      <c r="A82" s="79">
        <v>6</v>
      </c>
      <c r="B82" s="310">
        <v>93</v>
      </c>
      <c r="C82" s="297">
        <v>2015</v>
      </c>
      <c r="D82" s="297">
        <v>104</v>
      </c>
      <c r="E82" s="298">
        <v>1</v>
      </c>
      <c r="F82" s="281"/>
      <c r="G82" s="79">
        <v>6</v>
      </c>
      <c r="H82" s="297">
        <v>241</v>
      </c>
      <c r="I82" s="297">
        <v>5855</v>
      </c>
      <c r="J82" s="297">
        <v>472</v>
      </c>
      <c r="K82" s="298">
        <v>6</v>
      </c>
    </row>
    <row r="83" spans="1:11" x14ac:dyDescent="0.2">
      <c r="A83" s="79">
        <v>7</v>
      </c>
      <c r="B83" s="297">
        <v>140</v>
      </c>
      <c r="C83" s="297">
        <v>2988</v>
      </c>
      <c r="D83" s="297">
        <v>152</v>
      </c>
      <c r="E83" s="298">
        <v>0</v>
      </c>
      <c r="F83" s="281"/>
      <c r="G83" s="79">
        <v>7</v>
      </c>
      <c r="H83" s="297">
        <v>187</v>
      </c>
      <c r="I83" s="297">
        <v>4507</v>
      </c>
      <c r="J83" s="297">
        <v>216</v>
      </c>
      <c r="K83" s="298">
        <v>0</v>
      </c>
    </row>
    <row r="84" spans="1:11" x14ac:dyDescent="0.2">
      <c r="A84" s="76">
        <v>8</v>
      </c>
      <c r="B84" s="302"/>
      <c r="C84" s="302"/>
      <c r="D84" s="302"/>
      <c r="E84" s="303"/>
      <c r="F84" s="281"/>
      <c r="G84" s="76">
        <v>8</v>
      </c>
      <c r="H84" s="302"/>
      <c r="I84" s="302"/>
      <c r="J84" s="302"/>
      <c r="K84" s="303"/>
    </row>
    <row r="85" spans="1:11" x14ac:dyDescent="0.2">
      <c r="A85" s="76">
        <v>9</v>
      </c>
      <c r="B85" s="302"/>
      <c r="C85" s="302"/>
      <c r="D85" s="302"/>
      <c r="E85" s="303"/>
      <c r="F85" s="281"/>
      <c r="G85" s="76">
        <v>9</v>
      </c>
      <c r="H85" s="302"/>
      <c r="I85" s="302"/>
      <c r="J85" s="302"/>
      <c r="K85" s="303"/>
    </row>
    <row r="86" spans="1:11" ht="12" customHeight="1" x14ac:dyDescent="0.2">
      <c r="A86" s="76">
        <v>10</v>
      </c>
      <c r="B86" s="302"/>
      <c r="C86" s="302"/>
      <c r="D86" s="302"/>
      <c r="E86" s="303"/>
      <c r="F86" s="281"/>
      <c r="G86" s="79">
        <v>10</v>
      </c>
      <c r="H86" s="297">
        <v>218</v>
      </c>
      <c r="I86" s="297">
        <v>4869</v>
      </c>
      <c r="J86" s="297">
        <v>320</v>
      </c>
      <c r="K86" s="298">
        <v>1</v>
      </c>
    </row>
    <row r="87" spans="1:11" x14ac:dyDescent="0.2">
      <c r="A87" s="76">
        <v>11</v>
      </c>
      <c r="B87" s="302"/>
      <c r="C87" s="302"/>
      <c r="D87" s="302"/>
      <c r="E87" s="303"/>
      <c r="F87" s="281"/>
      <c r="G87" s="79">
        <v>11</v>
      </c>
      <c r="H87" s="297">
        <v>201</v>
      </c>
      <c r="I87" s="297">
        <v>4476</v>
      </c>
      <c r="J87" s="297">
        <v>390</v>
      </c>
      <c r="K87" s="298">
        <v>0</v>
      </c>
    </row>
    <row r="88" spans="1:11" x14ac:dyDescent="0.2">
      <c r="A88" s="76">
        <v>12</v>
      </c>
      <c r="B88" s="302"/>
      <c r="C88" s="302"/>
      <c r="D88" s="302"/>
      <c r="E88" s="303"/>
      <c r="F88" s="281"/>
      <c r="G88" s="79">
        <v>12</v>
      </c>
      <c r="H88" s="297">
        <v>179</v>
      </c>
      <c r="I88" s="297">
        <v>3941</v>
      </c>
      <c r="J88" s="297">
        <v>296</v>
      </c>
      <c r="K88" s="298">
        <v>1</v>
      </c>
    </row>
    <row r="89" spans="1:11" x14ac:dyDescent="0.2">
      <c r="A89" s="79">
        <v>13</v>
      </c>
      <c r="B89" s="297">
        <v>179</v>
      </c>
      <c r="C89" s="297">
        <v>4006</v>
      </c>
      <c r="D89" s="297">
        <v>312</v>
      </c>
      <c r="E89" s="298">
        <v>3</v>
      </c>
      <c r="F89" s="281"/>
      <c r="G89" s="79">
        <v>13</v>
      </c>
      <c r="H89" s="308">
        <v>250</v>
      </c>
      <c r="I89" s="297">
        <v>5937</v>
      </c>
      <c r="J89" s="297">
        <v>496</v>
      </c>
      <c r="K89" s="298">
        <v>5</v>
      </c>
    </row>
    <row r="90" spans="1:11" x14ac:dyDescent="0.2">
      <c r="A90" s="79">
        <v>14</v>
      </c>
      <c r="B90" s="297">
        <v>149</v>
      </c>
      <c r="C90" s="297">
        <v>3546</v>
      </c>
      <c r="D90" s="297">
        <v>224</v>
      </c>
      <c r="E90" s="298">
        <v>0</v>
      </c>
      <c r="F90" s="281"/>
      <c r="G90" s="79">
        <v>14</v>
      </c>
      <c r="H90" s="297">
        <v>182</v>
      </c>
      <c r="I90" s="297">
        <v>4198</v>
      </c>
      <c r="J90" s="297">
        <v>986</v>
      </c>
      <c r="K90" s="298">
        <v>2</v>
      </c>
    </row>
    <row r="91" spans="1:11" x14ac:dyDescent="0.2">
      <c r="A91" s="79">
        <v>15</v>
      </c>
      <c r="B91" s="297">
        <v>126</v>
      </c>
      <c r="C91" s="297">
        <v>3048</v>
      </c>
      <c r="D91" s="297">
        <v>208</v>
      </c>
      <c r="E91" s="298">
        <v>4</v>
      </c>
      <c r="F91" s="281"/>
      <c r="G91" s="76">
        <v>15</v>
      </c>
      <c r="H91" s="302"/>
      <c r="I91" s="302"/>
      <c r="J91" s="302"/>
      <c r="K91" s="303"/>
    </row>
    <row r="92" spans="1:11" x14ac:dyDescent="0.2">
      <c r="A92" s="79">
        <v>16</v>
      </c>
      <c r="B92" s="297">
        <v>166</v>
      </c>
      <c r="C92" s="297">
        <v>3905</v>
      </c>
      <c r="D92" s="297">
        <v>280</v>
      </c>
      <c r="E92" s="298">
        <v>1</v>
      </c>
      <c r="F92" s="281"/>
      <c r="G92" s="76">
        <v>16</v>
      </c>
      <c r="H92" s="302"/>
      <c r="I92" s="302"/>
      <c r="J92" s="302"/>
      <c r="K92" s="303"/>
    </row>
    <row r="93" spans="1:11" x14ac:dyDescent="0.2">
      <c r="A93" s="79">
        <v>17</v>
      </c>
      <c r="B93" s="297">
        <v>204</v>
      </c>
      <c r="C93" s="297">
        <v>4421</v>
      </c>
      <c r="D93" s="297">
        <v>360</v>
      </c>
      <c r="E93" s="298">
        <v>0</v>
      </c>
      <c r="F93" s="281"/>
      <c r="G93" s="79">
        <v>17</v>
      </c>
      <c r="H93" s="297">
        <v>238</v>
      </c>
      <c r="I93" s="297">
        <v>5417</v>
      </c>
      <c r="J93" s="297">
        <v>448</v>
      </c>
      <c r="K93" s="298">
        <v>0</v>
      </c>
    </row>
    <row r="94" spans="1:11" x14ac:dyDescent="0.2">
      <c r="A94" s="76">
        <v>18</v>
      </c>
      <c r="B94" s="302"/>
      <c r="C94" s="302"/>
      <c r="D94" s="302"/>
      <c r="E94" s="303"/>
      <c r="F94" s="281"/>
      <c r="G94" s="79">
        <v>18</v>
      </c>
      <c r="H94" s="297">
        <v>225</v>
      </c>
      <c r="I94" s="297">
        <v>5138</v>
      </c>
      <c r="J94" s="297">
        <v>360</v>
      </c>
      <c r="K94" s="298">
        <v>8</v>
      </c>
    </row>
    <row r="95" spans="1:11" x14ac:dyDescent="0.2">
      <c r="A95" s="76">
        <v>19</v>
      </c>
      <c r="B95" s="302"/>
      <c r="C95" s="302"/>
      <c r="D95" s="302"/>
      <c r="E95" s="303"/>
      <c r="F95" s="281"/>
      <c r="G95" s="79">
        <v>19</v>
      </c>
      <c r="H95" s="297">
        <v>228</v>
      </c>
      <c r="I95" s="297">
        <v>5203</v>
      </c>
      <c r="J95" s="297">
        <v>438</v>
      </c>
      <c r="K95" s="298">
        <v>6</v>
      </c>
    </row>
    <row r="96" spans="1:11" x14ac:dyDescent="0.2">
      <c r="A96" s="76">
        <v>20</v>
      </c>
      <c r="B96" s="302"/>
      <c r="C96" s="302"/>
      <c r="D96" s="302"/>
      <c r="E96" s="303"/>
      <c r="F96" s="281"/>
      <c r="G96" s="79">
        <v>20</v>
      </c>
      <c r="H96" s="297">
        <v>225</v>
      </c>
      <c r="I96" s="297">
        <v>5139</v>
      </c>
      <c r="J96" s="297">
        <v>392</v>
      </c>
      <c r="K96" s="298">
        <v>1</v>
      </c>
    </row>
    <row r="97" spans="1:11" x14ac:dyDescent="0.2">
      <c r="A97" s="79">
        <v>21</v>
      </c>
      <c r="B97" s="297">
        <v>181</v>
      </c>
      <c r="C97" s="297">
        <v>4200</v>
      </c>
      <c r="D97" s="297">
        <v>254</v>
      </c>
      <c r="E97" s="298">
        <v>5</v>
      </c>
      <c r="F97" s="281"/>
      <c r="G97" s="79">
        <v>21</v>
      </c>
      <c r="H97" s="297">
        <v>201</v>
      </c>
      <c r="I97" s="297">
        <v>4535</v>
      </c>
      <c r="J97" s="297">
        <v>344</v>
      </c>
      <c r="K97" s="298">
        <v>1</v>
      </c>
    </row>
    <row r="98" spans="1:11" x14ac:dyDescent="0.2">
      <c r="A98" s="79">
        <v>22</v>
      </c>
      <c r="B98" s="297">
        <v>148</v>
      </c>
      <c r="C98" s="297">
        <v>3330</v>
      </c>
      <c r="D98" s="297">
        <v>192</v>
      </c>
      <c r="E98" s="298">
        <v>5</v>
      </c>
      <c r="F98" s="281"/>
      <c r="G98" s="76">
        <v>22</v>
      </c>
      <c r="H98" s="302"/>
      <c r="I98" s="302"/>
      <c r="J98" s="302"/>
      <c r="K98" s="303"/>
    </row>
    <row r="99" spans="1:11" x14ac:dyDescent="0.2">
      <c r="A99" s="79">
        <v>23</v>
      </c>
      <c r="B99" s="297">
        <v>177</v>
      </c>
      <c r="C99" s="297">
        <v>4234</v>
      </c>
      <c r="D99" s="297">
        <v>256</v>
      </c>
      <c r="E99" s="298">
        <v>1</v>
      </c>
      <c r="F99" s="281"/>
      <c r="G99" s="76">
        <v>23</v>
      </c>
      <c r="H99" s="302"/>
      <c r="I99" s="302"/>
      <c r="J99" s="302"/>
      <c r="K99" s="303"/>
    </row>
    <row r="100" spans="1:11" x14ac:dyDescent="0.2">
      <c r="A100" s="79">
        <v>24</v>
      </c>
      <c r="B100" s="297">
        <v>168</v>
      </c>
      <c r="C100" s="297">
        <v>3645</v>
      </c>
      <c r="D100" s="297">
        <v>232</v>
      </c>
      <c r="E100" s="298">
        <v>0</v>
      </c>
      <c r="F100" s="281"/>
      <c r="G100" s="79">
        <v>24</v>
      </c>
      <c r="H100" s="297">
        <v>227</v>
      </c>
      <c r="I100" s="297">
        <v>4996</v>
      </c>
      <c r="J100" s="297">
        <v>432</v>
      </c>
      <c r="K100" s="298">
        <v>3</v>
      </c>
    </row>
    <row r="101" spans="1:11" x14ac:dyDescent="0.2">
      <c r="A101" s="76">
        <v>25</v>
      </c>
      <c r="B101" s="302"/>
      <c r="C101" s="302"/>
      <c r="D101" s="302"/>
      <c r="E101" s="303"/>
      <c r="G101" s="79">
        <v>25</v>
      </c>
      <c r="H101" s="297">
        <v>243</v>
      </c>
      <c r="I101" s="297">
        <v>5668</v>
      </c>
      <c r="J101" s="297">
        <v>470</v>
      </c>
      <c r="K101" s="298">
        <v>4</v>
      </c>
    </row>
    <row r="102" spans="1:11" x14ac:dyDescent="0.2">
      <c r="A102" s="76">
        <v>26</v>
      </c>
      <c r="B102" s="302"/>
      <c r="C102" s="302"/>
      <c r="D102" s="302"/>
      <c r="E102" s="303"/>
      <c r="G102" s="79">
        <v>26</v>
      </c>
      <c r="H102" s="297">
        <v>196</v>
      </c>
      <c r="I102" s="297">
        <v>4591</v>
      </c>
      <c r="J102" s="297">
        <v>424</v>
      </c>
      <c r="K102" s="298">
        <v>1</v>
      </c>
    </row>
    <row r="103" spans="1:11" x14ac:dyDescent="0.2">
      <c r="A103" s="79">
        <v>27</v>
      </c>
      <c r="B103" s="297">
        <v>165</v>
      </c>
      <c r="C103" s="297">
        <v>3559</v>
      </c>
      <c r="D103" s="297">
        <v>248</v>
      </c>
      <c r="E103" s="298">
        <v>0</v>
      </c>
      <c r="G103" s="79">
        <v>27</v>
      </c>
      <c r="H103" s="297">
        <v>200</v>
      </c>
      <c r="I103" s="297">
        <v>4635</v>
      </c>
      <c r="J103" s="297">
        <v>360</v>
      </c>
      <c r="K103" s="298">
        <v>0</v>
      </c>
    </row>
    <row r="104" spans="1:11" x14ac:dyDescent="0.2">
      <c r="A104" s="79">
        <v>28</v>
      </c>
      <c r="B104" s="308">
        <v>211</v>
      </c>
      <c r="C104" s="297">
        <v>4653</v>
      </c>
      <c r="D104" s="297">
        <v>328</v>
      </c>
      <c r="E104" s="298">
        <v>1</v>
      </c>
      <c r="G104" s="79">
        <v>28</v>
      </c>
      <c r="H104" s="297">
        <v>183</v>
      </c>
      <c r="I104" s="297">
        <v>4074</v>
      </c>
      <c r="J104" s="297">
        <v>552</v>
      </c>
      <c r="K104" s="298">
        <v>0</v>
      </c>
    </row>
    <row r="105" spans="1:11" x14ac:dyDescent="0.2">
      <c r="A105" s="79">
        <v>29</v>
      </c>
      <c r="B105" s="297">
        <v>143</v>
      </c>
      <c r="C105" s="297">
        <v>3082</v>
      </c>
      <c r="D105" s="297">
        <v>192</v>
      </c>
      <c r="E105" s="298">
        <v>1</v>
      </c>
      <c r="G105" s="76">
        <v>29</v>
      </c>
      <c r="H105" s="302"/>
      <c r="I105" s="302"/>
      <c r="J105" s="302"/>
      <c r="K105" s="303"/>
    </row>
    <row r="106" spans="1:11" x14ac:dyDescent="0.2">
      <c r="A106" s="79">
        <v>30</v>
      </c>
      <c r="B106" s="297">
        <v>167</v>
      </c>
      <c r="C106" s="297">
        <v>4015</v>
      </c>
      <c r="D106" s="297">
        <v>262</v>
      </c>
      <c r="E106" s="298">
        <v>1</v>
      </c>
      <c r="G106" s="76">
        <v>30</v>
      </c>
      <c r="H106" s="302"/>
      <c r="I106" s="302"/>
      <c r="J106" s="302"/>
      <c r="K106" s="303"/>
    </row>
    <row r="107" spans="1:11" ht="13.5" thickBot="1" x14ac:dyDescent="0.25">
      <c r="A107" s="84">
        <v>31</v>
      </c>
      <c r="B107" s="297">
        <v>148</v>
      </c>
      <c r="C107" s="297">
        <v>3432</v>
      </c>
      <c r="D107" s="297">
        <v>252</v>
      </c>
      <c r="E107" s="298">
        <v>1</v>
      </c>
      <c r="G107" s="95">
        <v>31</v>
      </c>
      <c r="H107" s="302"/>
      <c r="I107" s="302"/>
      <c r="J107" s="302"/>
      <c r="K107" s="303"/>
    </row>
    <row r="108" spans="1:11" ht="14.25" thickTop="1" thickBot="1" x14ac:dyDescent="0.25">
      <c r="B108" s="313">
        <f>SUM(B77:B107)</f>
        <v>2878</v>
      </c>
      <c r="C108" s="314">
        <f>SUM(C77:C107)</f>
        <v>65040</v>
      </c>
      <c r="D108" s="314">
        <f>SUM(D77:D107)</f>
        <v>4216</v>
      </c>
      <c r="E108" s="314">
        <f>SUM(E77:E107)</f>
        <v>26</v>
      </c>
      <c r="H108" s="313">
        <f>SUM(H77:H107)</f>
        <v>4150</v>
      </c>
      <c r="I108" s="314">
        <f>SUM(I77:I107)</f>
        <v>95287</v>
      </c>
      <c r="J108" s="314">
        <f>SUM(J77:J107)</f>
        <v>8202</v>
      </c>
      <c r="K108" s="314">
        <f>SUM(K77:K107)</f>
        <v>42</v>
      </c>
    </row>
    <row r="109" spans="1:11" ht="13.5" thickTop="1" x14ac:dyDescent="0.2">
      <c r="G109" s="281"/>
    </row>
    <row r="110" spans="1:11" x14ac:dyDescent="0.2">
      <c r="G110" s="281"/>
    </row>
    <row r="111" spans="1:11" ht="13.5" thickBot="1" x14ac:dyDescent="0.25">
      <c r="G111" s="281"/>
    </row>
    <row r="112" spans="1:11" ht="14.25" thickTop="1" thickBot="1" x14ac:dyDescent="0.25">
      <c r="A112" s="283" t="s">
        <v>10</v>
      </c>
      <c r="B112" s="284" t="s">
        <v>34</v>
      </c>
      <c r="C112" s="284" t="s">
        <v>35</v>
      </c>
      <c r="D112" s="284" t="s">
        <v>42</v>
      </c>
      <c r="E112" s="285" t="s">
        <v>43</v>
      </c>
      <c r="G112" s="283" t="s">
        <v>11</v>
      </c>
      <c r="H112" s="284" t="s">
        <v>34</v>
      </c>
      <c r="I112" s="284" t="s">
        <v>35</v>
      </c>
      <c r="J112" s="284" t="s">
        <v>42</v>
      </c>
      <c r="K112" s="285" t="s">
        <v>43</v>
      </c>
    </row>
    <row r="113" spans="1:11" x14ac:dyDescent="0.2">
      <c r="A113" s="85">
        <v>1</v>
      </c>
      <c r="B113" s="317">
        <v>203</v>
      </c>
      <c r="C113" s="317">
        <v>4764</v>
      </c>
      <c r="D113" s="317">
        <v>416</v>
      </c>
      <c r="E113" s="318">
        <v>0</v>
      </c>
      <c r="G113" s="288">
        <v>1</v>
      </c>
      <c r="H113" s="317">
        <v>152</v>
      </c>
      <c r="I113" s="317">
        <v>3042</v>
      </c>
      <c r="J113" s="317">
        <v>344</v>
      </c>
      <c r="K113" s="318">
        <v>0</v>
      </c>
    </row>
    <row r="114" spans="1:11" x14ac:dyDescent="0.2">
      <c r="A114" s="79">
        <v>2</v>
      </c>
      <c r="B114" s="325">
        <v>237</v>
      </c>
      <c r="C114" s="317">
        <v>5027</v>
      </c>
      <c r="D114" s="317">
        <v>464</v>
      </c>
      <c r="E114" s="318">
        <v>8</v>
      </c>
      <c r="G114" s="294">
        <v>2</v>
      </c>
      <c r="H114" s="317">
        <v>110</v>
      </c>
      <c r="I114" s="297">
        <v>2345</v>
      </c>
      <c r="J114" s="297">
        <v>280</v>
      </c>
      <c r="K114" s="298">
        <v>0</v>
      </c>
    </row>
    <row r="115" spans="1:11" x14ac:dyDescent="0.2">
      <c r="A115" s="79">
        <v>3</v>
      </c>
      <c r="B115" s="297">
        <v>181</v>
      </c>
      <c r="C115" s="297">
        <v>4242</v>
      </c>
      <c r="D115" s="297">
        <v>376</v>
      </c>
      <c r="E115" s="298">
        <v>2</v>
      </c>
      <c r="G115" s="294">
        <v>3</v>
      </c>
      <c r="H115" s="306"/>
      <c r="I115" s="302"/>
      <c r="J115" s="302"/>
      <c r="K115" s="303"/>
    </row>
    <row r="116" spans="1:11" x14ac:dyDescent="0.2">
      <c r="A116" s="79">
        <v>4</v>
      </c>
      <c r="B116" s="297">
        <v>234</v>
      </c>
      <c r="C116" s="297">
        <v>5473</v>
      </c>
      <c r="D116" s="297">
        <v>462</v>
      </c>
      <c r="E116" s="298">
        <v>2</v>
      </c>
      <c r="G116" s="294">
        <v>4</v>
      </c>
      <c r="H116" s="306"/>
      <c r="I116" s="302"/>
      <c r="J116" s="302"/>
      <c r="K116" s="303"/>
    </row>
    <row r="117" spans="1:11" x14ac:dyDescent="0.2">
      <c r="A117" s="79">
        <v>5</v>
      </c>
      <c r="B117" s="297">
        <v>186</v>
      </c>
      <c r="C117" s="297">
        <v>4193</v>
      </c>
      <c r="D117" s="297">
        <v>336</v>
      </c>
      <c r="E117" s="298">
        <v>3</v>
      </c>
      <c r="G117" s="294">
        <v>5</v>
      </c>
      <c r="H117" s="317">
        <v>113</v>
      </c>
      <c r="I117" s="297">
        <v>2560</v>
      </c>
      <c r="J117" s="297">
        <v>232</v>
      </c>
      <c r="K117" s="298">
        <v>0</v>
      </c>
    </row>
    <row r="118" spans="1:11" x14ac:dyDescent="0.2">
      <c r="A118" s="294">
        <v>6</v>
      </c>
      <c r="B118" s="302"/>
      <c r="C118" s="302"/>
      <c r="D118" s="302"/>
      <c r="E118" s="303"/>
      <c r="G118" s="294">
        <v>6</v>
      </c>
      <c r="H118" s="317">
        <v>114</v>
      </c>
      <c r="I118" s="297">
        <v>2557</v>
      </c>
      <c r="J118" s="297">
        <v>256</v>
      </c>
      <c r="K118" s="298">
        <v>0</v>
      </c>
    </row>
    <row r="119" spans="1:11" x14ac:dyDescent="0.2">
      <c r="A119" s="294">
        <v>7</v>
      </c>
      <c r="B119" s="302"/>
      <c r="C119" s="302"/>
      <c r="D119" s="302"/>
      <c r="E119" s="303"/>
      <c r="G119" s="294">
        <v>7</v>
      </c>
      <c r="H119" s="317">
        <v>106</v>
      </c>
      <c r="I119" s="297">
        <v>2316</v>
      </c>
      <c r="J119" s="297">
        <v>232</v>
      </c>
      <c r="K119" s="298">
        <v>0</v>
      </c>
    </row>
    <row r="120" spans="1:11" x14ac:dyDescent="0.2">
      <c r="A120" s="294">
        <v>8</v>
      </c>
      <c r="B120" s="297">
        <v>181</v>
      </c>
      <c r="C120" s="297">
        <v>3986</v>
      </c>
      <c r="D120" s="297">
        <v>374</v>
      </c>
      <c r="E120" s="298">
        <v>0</v>
      </c>
      <c r="G120" s="294">
        <v>8</v>
      </c>
      <c r="H120" s="317">
        <v>122</v>
      </c>
      <c r="I120" s="304">
        <v>2787</v>
      </c>
      <c r="J120" s="304">
        <v>184</v>
      </c>
      <c r="K120" s="305">
        <v>0</v>
      </c>
    </row>
    <row r="121" spans="1:11" x14ac:dyDescent="0.2">
      <c r="A121" s="294">
        <v>9</v>
      </c>
      <c r="B121" s="297">
        <v>210</v>
      </c>
      <c r="C121" s="297">
        <v>4773</v>
      </c>
      <c r="D121" s="297">
        <v>424</v>
      </c>
      <c r="E121" s="298">
        <v>2</v>
      </c>
      <c r="G121" s="294">
        <v>9</v>
      </c>
      <c r="H121" s="317">
        <v>94</v>
      </c>
      <c r="I121" s="297">
        <v>1939</v>
      </c>
      <c r="J121" s="297">
        <v>176</v>
      </c>
      <c r="K121" s="298">
        <v>1</v>
      </c>
    </row>
    <row r="122" spans="1:11" x14ac:dyDescent="0.2">
      <c r="A122" s="294">
        <v>10</v>
      </c>
      <c r="B122" s="297">
        <v>142</v>
      </c>
      <c r="C122" s="297">
        <v>3219</v>
      </c>
      <c r="D122" s="297">
        <v>320</v>
      </c>
      <c r="E122" s="298">
        <v>1</v>
      </c>
      <c r="G122" s="294">
        <v>10</v>
      </c>
      <c r="H122" s="306"/>
      <c r="I122" s="302"/>
      <c r="J122" s="302"/>
      <c r="K122" s="303"/>
    </row>
    <row r="123" spans="1:11" x14ac:dyDescent="0.2">
      <c r="A123" s="294">
        <v>11</v>
      </c>
      <c r="B123" s="297">
        <v>216</v>
      </c>
      <c r="C123" s="297">
        <v>4587</v>
      </c>
      <c r="D123" s="297">
        <v>558</v>
      </c>
      <c r="E123" s="298">
        <v>2</v>
      </c>
      <c r="G123" s="294">
        <v>11</v>
      </c>
      <c r="H123" s="306"/>
      <c r="I123" s="302"/>
      <c r="J123" s="302"/>
      <c r="K123" s="303"/>
    </row>
    <row r="124" spans="1:11" x14ac:dyDescent="0.2">
      <c r="A124" s="294">
        <v>12</v>
      </c>
      <c r="B124" s="310">
        <v>117</v>
      </c>
      <c r="C124" s="297">
        <v>2703</v>
      </c>
      <c r="D124" s="297">
        <v>280</v>
      </c>
      <c r="E124" s="298">
        <v>2</v>
      </c>
      <c r="G124" s="294">
        <v>12</v>
      </c>
      <c r="H124" s="317">
        <v>102</v>
      </c>
      <c r="I124" s="297">
        <v>2179</v>
      </c>
      <c r="J124" s="297">
        <v>280</v>
      </c>
      <c r="K124" s="298">
        <v>0</v>
      </c>
    </row>
    <row r="125" spans="1:11" x14ac:dyDescent="0.2">
      <c r="A125" s="294">
        <v>13</v>
      </c>
      <c r="B125" s="302"/>
      <c r="C125" s="302"/>
      <c r="D125" s="302"/>
      <c r="E125" s="303"/>
      <c r="G125" s="294">
        <v>13</v>
      </c>
      <c r="H125" s="317">
        <v>108</v>
      </c>
      <c r="I125" s="297">
        <v>2672</v>
      </c>
      <c r="J125" s="297">
        <v>232</v>
      </c>
      <c r="K125" s="298">
        <v>0</v>
      </c>
    </row>
    <row r="126" spans="1:11" x14ac:dyDescent="0.2">
      <c r="A126" s="294">
        <v>14</v>
      </c>
      <c r="B126" s="302"/>
      <c r="C126" s="302"/>
      <c r="D126" s="302"/>
      <c r="E126" s="303"/>
      <c r="G126" s="294">
        <v>14</v>
      </c>
      <c r="H126" s="317">
        <v>105</v>
      </c>
      <c r="I126" s="297">
        <v>2542</v>
      </c>
      <c r="J126" s="297">
        <v>264</v>
      </c>
      <c r="K126" s="298">
        <v>0</v>
      </c>
    </row>
    <row r="127" spans="1:11" x14ac:dyDescent="0.2">
      <c r="A127" s="294">
        <v>15</v>
      </c>
      <c r="B127" s="297">
        <v>152</v>
      </c>
      <c r="C127" s="297">
        <v>3512</v>
      </c>
      <c r="D127" s="297">
        <v>336</v>
      </c>
      <c r="E127" s="298">
        <v>4</v>
      </c>
      <c r="G127" s="294">
        <v>15</v>
      </c>
      <c r="H127" s="306"/>
      <c r="I127" s="302"/>
      <c r="J127" s="302"/>
      <c r="K127" s="303"/>
    </row>
    <row r="128" spans="1:11" x14ac:dyDescent="0.2">
      <c r="A128" s="294">
        <v>16</v>
      </c>
      <c r="B128" s="297">
        <v>198</v>
      </c>
      <c r="C128" s="297">
        <v>4521</v>
      </c>
      <c r="D128" s="297">
        <v>430</v>
      </c>
      <c r="E128" s="298">
        <v>2</v>
      </c>
      <c r="G128" s="294">
        <v>16</v>
      </c>
      <c r="H128" s="306"/>
      <c r="I128" s="302"/>
      <c r="J128" s="302"/>
      <c r="K128" s="303"/>
    </row>
    <row r="129" spans="1:11" x14ac:dyDescent="0.2">
      <c r="A129" s="294">
        <v>17</v>
      </c>
      <c r="B129" s="297">
        <v>170</v>
      </c>
      <c r="C129" s="297">
        <v>2798</v>
      </c>
      <c r="D129" s="297">
        <v>384</v>
      </c>
      <c r="E129" s="298">
        <v>6</v>
      </c>
      <c r="G129" s="294">
        <v>17</v>
      </c>
      <c r="H129" s="306"/>
      <c r="I129" s="302"/>
      <c r="J129" s="302"/>
      <c r="K129" s="303"/>
    </row>
    <row r="130" spans="1:11" x14ac:dyDescent="0.2">
      <c r="A130" s="294">
        <v>18</v>
      </c>
      <c r="B130" s="297">
        <v>194</v>
      </c>
      <c r="C130" s="297">
        <v>4399</v>
      </c>
      <c r="D130" s="297">
        <v>504</v>
      </c>
      <c r="E130" s="298">
        <v>13</v>
      </c>
      <c r="G130" s="294">
        <v>18</v>
      </c>
      <c r="H130" s="306"/>
      <c r="I130" s="302"/>
      <c r="J130" s="302"/>
      <c r="K130" s="303"/>
    </row>
    <row r="131" spans="1:11" x14ac:dyDescent="0.2">
      <c r="A131" s="294">
        <v>19</v>
      </c>
      <c r="B131" s="297">
        <v>126</v>
      </c>
      <c r="C131" s="297">
        <v>2804</v>
      </c>
      <c r="D131" s="297">
        <v>272</v>
      </c>
      <c r="E131" s="298">
        <v>2</v>
      </c>
      <c r="G131" s="294">
        <v>19</v>
      </c>
      <c r="H131" s="317">
        <v>95</v>
      </c>
      <c r="I131" s="297">
        <v>2244</v>
      </c>
      <c r="J131" s="297">
        <v>152</v>
      </c>
      <c r="K131" s="298">
        <v>4</v>
      </c>
    </row>
    <row r="132" spans="1:11" x14ac:dyDescent="0.2">
      <c r="A132" s="294">
        <v>20</v>
      </c>
      <c r="B132" s="306"/>
      <c r="C132" s="302"/>
      <c r="D132" s="302"/>
      <c r="E132" s="303"/>
      <c r="G132" s="294">
        <v>20</v>
      </c>
      <c r="H132" s="317">
        <v>134</v>
      </c>
      <c r="I132" s="297">
        <v>3036</v>
      </c>
      <c r="J132" s="297">
        <v>280</v>
      </c>
      <c r="K132" s="298">
        <v>2</v>
      </c>
    </row>
    <row r="133" spans="1:11" x14ac:dyDescent="0.2">
      <c r="A133" s="294">
        <v>21</v>
      </c>
      <c r="B133" s="302"/>
      <c r="C133" s="302"/>
      <c r="D133" s="302"/>
      <c r="E133" s="303"/>
      <c r="G133" s="294">
        <v>21</v>
      </c>
      <c r="H133" s="317">
        <v>117</v>
      </c>
      <c r="I133" s="297">
        <v>2705</v>
      </c>
      <c r="J133" s="297">
        <v>240</v>
      </c>
      <c r="K133" s="298">
        <v>2</v>
      </c>
    </row>
    <row r="134" spans="1:11" x14ac:dyDescent="0.2">
      <c r="A134" s="294">
        <v>22</v>
      </c>
      <c r="B134" s="297">
        <v>162</v>
      </c>
      <c r="C134" s="297">
        <v>3449</v>
      </c>
      <c r="D134" s="297">
        <v>368</v>
      </c>
      <c r="E134" s="298">
        <v>2</v>
      </c>
      <c r="G134" s="294">
        <v>22</v>
      </c>
      <c r="H134" s="317">
        <v>134</v>
      </c>
      <c r="I134" s="297">
        <v>3162</v>
      </c>
      <c r="J134" s="297">
        <v>272</v>
      </c>
      <c r="K134" s="298">
        <v>0</v>
      </c>
    </row>
    <row r="135" spans="1:11" x14ac:dyDescent="0.2">
      <c r="A135" s="294">
        <v>23</v>
      </c>
      <c r="B135" s="297">
        <v>187</v>
      </c>
      <c r="C135" s="297">
        <v>4090</v>
      </c>
      <c r="D135" s="297">
        <v>392</v>
      </c>
      <c r="E135" s="298">
        <v>4</v>
      </c>
      <c r="G135" s="294">
        <v>23</v>
      </c>
      <c r="H135" s="317">
        <v>95</v>
      </c>
      <c r="I135" s="297">
        <v>2259</v>
      </c>
      <c r="J135" s="297">
        <v>248</v>
      </c>
      <c r="K135" s="298">
        <v>0</v>
      </c>
    </row>
    <row r="136" spans="1:11" x14ac:dyDescent="0.2">
      <c r="A136" s="294">
        <v>24</v>
      </c>
      <c r="B136" s="297">
        <v>151</v>
      </c>
      <c r="C136" s="297">
        <v>3735</v>
      </c>
      <c r="D136" s="297">
        <v>272</v>
      </c>
      <c r="E136" s="298">
        <v>1</v>
      </c>
      <c r="G136" s="294">
        <v>24</v>
      </c>
      <c r="H136" s="302"/>
      <c r="I136" s="302"/>
      <c r="J136" s="302"/>
      <c r="K136" s="303"/>
    </row>
    <row r="137" spans="1:11" x14ac:dyDescent="0.2">
      <c r="A137" s="294">
        <v>25</v>
      </c>
      <c r="B137" s="297">
        <v>193</v>
      </c>
      <c r="C137" s="297">
        <v>4530</v>
      </c>
      <c r="D137" s="297">
        <v>464</v>
      </c>
      <c r="E137" s="298">
        <v>6</v>
      </c>
      <c r="G137" s="294">
        <v>25</v>
      </c>
      <c r="H137" s="302"/>
      <c r="I137" s="302"/>
      <c r="J137" s="302"/>
      <c r="K137" s="303"/>
    </row>
    <row r="138" spans="1:11" x14ac:dyDescent="0.2">
      <c r="A138" s="294">
        <v>26</v>
      </c>
      <c r="B138" s="297">
        <v>133</v>
      </c>
      <c r="C138" s="297">
        <v>3001</v>
      </c>
      <c r="D138" s="297">
        <v>312</v>
      </c>
      <c r="E138" s="298">
        <v>1</v>
      </c>
      <c r="G138" s="294">
        <v>26</v>
      </c>
      <c r="H138" s="297">
        <v>110</v>
      </c>
      <c r="I138" s="297">
        <v>2579</v>
      </c>
      <c r="J138" s="297">
        <v>168</v>
      </c>
      <c r="K138" s="298">
        <v>0</v>
      </c>
    </row>
    <row r="139" spans="1:11" x14ac:dyDescent="0.2">
      <c r="A139" s="294">
        <v>27</v>
      </c>
      <c r="B139" s="302"/>
      <c r="C139" s="302"/>
      <c r="D139" s="302"/>
      <c r="E139" s="303"/>
      <c r="G139" s="294">
        <v>27</v>
      </c>
      <c r="H139" s="297">
        <v>182</v>
      </c>
      <c r="I139" s="297">
        <v>3967</v>
      </c>
      <c r="J139" s="297">
        <v>352</v>
      </c>
      <c r="K139" s="298">
        <v>1</v>
      </c>
    </row>
    <row r="140" spans="1:11" x14ac:dyDescent="0.2">
      <c r="A140" s="294">
        <v>28</v>
      </c>
      <c r="B140" s="302"/>
      <c r="C140" s="302"/>
      <c r="D140" s="302"/>
      <c r="E140" s="303"/>
      <c r="G140" s="294">
        <v>28</v>
      </c>
      <c r="H140" s="297">
        <v>169</v>
      </c>
      <c r="I140" s="297">
        <v>3651</v>
      </c>
      <c r="J140" s="297">
        <v>376</v>
      </c>
      <c r="K140" s="298">
        <v>2</v>
      </c>
    </row>
    <row r="141" spans="1:11" x14ac:dyDescent="0.2">
      <c r="A141" s="294">
        <v>29</v>
      </c>
      <c r="B141" s="297">
        <v>133</v>
      </c>
      <c r="C141" s="297">
        <v>2866</v>
      </c>
      <c r="D141" s="297">
        <v>352</v>
      </c>
      <c r="E141" s="298">
        <v>2</v>
      </c>
      <c r="G141" s="294">
        <v>29</v>
      </c>
      <c r="H141" s="297">
        <v>182</v>
      </c>
      <c r="I141" s="297">
        <v>4331</v>
      </c>
      <c r="J141" s="297">
        <v>336</v>
      </c>
      <c r="K141" s="298">
        <v>4</v>
      </c>
    </row>
    <row r="142" spans="1:11" x14ac:dyDescent="0.2">
      <c r="A142" s="294">
        <v>30</v>
      </c>
      <c r="B142" s="297">
        <v>149</v>
      </c>
      <c r="C142" s="297">
        <v>3271</v>
      </c>
      <c r="D142" s="297">
        <v>344</v>
      </c>
      <c r="E142" s="298">
        <v>0</v>
      </c>
      <c r="G142" s="294">
        <v>30</v>
      </c>
      <c r="H142" s="297">
        <v>143</v>
      </c>
      <c r="I142" s="297">
        <v>3254</v>
      </c>
      <c r="J142" s="297">
        <v>296</v>
      </c>
      <c r="K142" s="298">
        <v>0</v>
      </c>
    </row>
    <row r="143" spans="1:11" ht="13.5" thickBot="1" x14ac:dyDescent="0.25">
      <c r="A143" s="312">
        <v>31</v>
      </c>
      <c r="B143" s="297">
        <v>132</v>
      </c>
      <c r="C143" s="297">
        <v>2797</v>
      </c>
      <c r="D143" s="297">
        <v>368</v>
      </c>
      <c r="E143" s="298">
        <v>0</v>
      </c>
      <c r="G143" s="312">
        <v>31</v>
      </c>
      <c r="H143" s="302"/>
      <c r="I143" s="302"/>
      <c r="J143" s="302"/>
      <c r="K143" s="303"/>
    </row>
    <row r="144" spans="1:11" ht="14.25" thickTop="1" thickBot="1" x14ac:dyDescent="0.25">
      <c r="B144" s="313">
        <f>SUM(B113:B143)</f>
        <v>3987</v>
      </c>
      <c r="C144" s="326">
        <f>SUM(C113:C143)</f>
        <v>88740</v>
      </c>
      <c r="D144" s="326">
        <f>SUM(D113:D143)</f>
        <v>8808</v>
      </c>
      <c r="E144" s="327">
        <f>SUM(E113:E143)</f>
        <v>65</v>
      </c>
      <c r="G144" s="281"/>
      <c r="H144" s="313">
        <f>SUM(H113:H143)</f>
        <v>2487</v>
      </c>
      <c r="I144" s="314">
        <f>SUM(I113:I143)</f>
        <v>56127</v>
      </c>
      <c r="J144" s="314">
        <f>SUM(J113:J143)</f>
        <v>5200</v>
      </c>
      <c r="K144" s="314">
        <f>SUM(K113:K143)</f>
        <v>16</v>
      </c>
    </row>
    <row r="145" spans="1:11" ht="13.5" thickTop="1" x14ac:dyDescent="0.2">
      <c r="G145" s="281"/>
    </row>
    <row r="146" spans="1:11" x14ac:dyDescent="0.2">
      <c r="G146" s="281"/>
    </row>
    <row r="147" spans="1:11" ht="13.5" thickBot="1" x14ac:dyDescent="0.25"/>
    <row r="148" spans="1:11" ht="14.25" thickTop="1" thickBot="1" x14ac:dyDescent="0.25">
      <c r="A148" s="283" t="s">
        <v>12</v>
      </c>
      <c r="B148" s="284" t="s">
        <v>34</v>
      </c>
      <c r="C148" s="284" t="s">
        <v>35</v>
      </c>
      <c r="D148" s="284" t="s">
        <v>42</v>
      </c>
      <c r="E148" s="285" t="s">
        <v>43</v>
      </c>
      <c r="G148" s="283" t="s">
        <v>13</v>
      </c>
      <c r="H148" s="284" t="s">
        <v>34</v>
      </c>
      <c r="I148" s="284" t="s">
        <v>35</v>
      </c>
      <c r="J148" s="284" t="s">
        <v>42</v>
      </c>
      <c r="K148" s="285" t="s">
        <v>43</v>
      </c>
    </row>
    <row r="149" spans="1:11" x14ac:dyDescent="0.2">
      <c r="A149" s="73">
        <v>1</v>
      </c>
      <c r="B149" s="306"/>
      <c r="C149" s="306"/>
      <c r="D149" s="306"/>
      <c r="E149" s="307"/>
      <c r="G149" s="85">
        <v>1</v>
      </c>
      <c r="H149" s="317">
        <v>191</v>
      </c>
      <c r="I149" s="317">
        <v>4343</v>
      </c>
      <c r="J149" s="317">
        <v>320</v>
      </c>
      <c r="K149" s="318">
        <v>0</v>
      </c>
    </row>
    <row r="150" spans="1:11" x14ac:dyDescent="0.2">
      <c r="A150" s="79">
        <v>2</v>
      </c>
      <c r="B150" s="297">
        <v>160</v>
      </c>
      <c r="C150" s="297">
        <v>3508</v>
      </c>
      <c r="D150" s="297">
        <v>272</v>
      </c>
      <c r="E150" s="298">
        <v>5</v>
      </c>
      <c r="G150" s="79">
        <v>2</v>
      </c>
      <c r="H150" s="297">
        <v>145</v>
      </c>
      <c r="I150" s="297">
        <v>3254</v>
      </c>
      <c r="J150" s="297">
        <v>304</v>
      </c>
      <c r="K150" s="298">
        <v>0</v>
      </c>
    </row>
    <row r="151" spans="1:11" x14ac:dyDescent="0.2">
      <c r="A151" s="79">
        <v>3</v>
      </c>
      <c r="B151" s="297">
        <v>195</v>
      </c>
      <c r="C151" s="297">
        <v>4519</v>
      </c>
      <c r="D151" s="297">
        <v>440</v>
      </c>
      <c r="E151" s="298">
        <v>6</v>
      </c>
      <c r="G151" s="79">
        <v>3</v>
      </c>
      <c r="H151" s="297">
        <v>210</v>
      </c>
      <c r="I151" s="297">
        <v>4923</v>
      </c>
      <c r="J151" s="297">
        <v>384</v>
      </c>
      <c r="K151" s="298">
        <v>2</v>
      </c>
    </row>
    <row r="152" spans="1:11" x14ac:dyDescent="0.2">
      <c r="A152" s="79">
        <v>4</v>
      </c>
      <c r="B152" s="297">
        <v>172</v>
      </c>
      <c r="C152" s="297">
        <v>3582</v>
      </c>
      <c r="D152" s="297">
        <v>384</v>
      </c>
      <c r="E152" s="298">
        <v>0</v>
      </c>
      <c r="G152" s="79">
        <v>4</v>
      </c>
      <c r="H152" s="297">
        <v>145</v>
      </c>
      <c r="I152" s="297">
        <v>3225</v>
      </c>
      <c r="J152" s="297">
        <v>152</v>
      </c>
      <c r="K152" s="298">
        <v>0</v>
      </c>
    </row>
    <row r="153" spans="1:11" x14ac:dyDescent="0.2">
      <c r="A153" s="79">
        <v>5</v>
      </c>
      <c r="B153" s="297">
        <v>207</v>
      </c>
      <c r="C153" s="297">
        <v>4790</v>
      </c>
      <c r="D153" s="297">
        <v>272</v>
      </c>
      <c r="E153" s="298">
        <v>1</v>
      </c>
      <c r="G153" s="76">
        <v>5</v>
      </c>
      <c r="H153" s="302"/>
      <c r="I153" s="302"/>
      <c r="J153" s="302"/>
      <c r="K153" s="303"/>
    </row>
    <row r="154" spans="1:11" x14ac:dyDescent="0.2">
      <c r="A154" s="79">
        <v>6</v>
      </c>
      <c r="B154" s="297">
        <v>188</v>
      </c>
      <c r="C154" s="297">
        <v>4183</v>
      </c>
      <c r="D154" s="297">
        <v>400</v>
      </c>
      <c r="E154" s="298">
        <v>1</v>
      </c>
      <c r="G154" s="76">
        <v>6</v>
      </c>
      <c r="H154" s="302"/>
      <c r="I154" s="302"/>
      <c r="J154" s="302"/>
      <c r="K154" s="303"/>
    </row>
    <row r="155" spans="1:11" x14ac:dyDescent="0.2">
      <c r="A155" s="76">
        <v>7</v>
      </c>
      <c r="B155" s="302"/>
      <c r="C155" s="302"/>
      <c r="D155" s="302"/>
      <c r="E155" s="303"/>
      <c r="G155" s="79">
        <v>7</v>
      </c>
      <c r="H155" s="297">
        <v>188</v>
      </c>
      <c r="I155" s="297">
        <v>4121</v>
      </c>
      <c r="J155" s="297">
        <v>352</v>
      </c>
      <c r="K155" s="298">
        <v>3</v>
      </c>
    </row>
    <row r="156" spans="1:11" x14ac:dyDescent="0.2">
      <c r="A156" s="76">
        <v>8</v>
      </c>
      <c r="B156" s="302"/>
      <c r="C156" s="302"/>
      <c r="D156" s="302"/>
      <c r="E156" s="303"/>
      <c r="G156" s="79">
        <v>8</v>
      </c>
      <c r="H156" s="297">
        <v>193</v>
      </c>
      <c r="I156" s="297">
        <v>4264</v>
      </c>
      <c r="J156" s="297">
        <v>272</v>
      </c>
      <c r="K156" s="298">
        <v>3</v>
      </c>
    </row>
    <row r="157" spans="1:11" x14ac:dyDescent="0.2">
      <c r="A157" s="79">
        <v>9</v>
      </c>
      <c r="B157" s="297">
        <v>153</v>
      </c>
      <c r="C157" s="297">
        <v>3567</v>
      </c>
      <c r="D157" s="297">
        <v>214</v>
      </c>
      <c r="E157" s="298">
        <v>3</v>
      </c>
      <c r="G157" s="79">
        <v>9</v>
      </c>
      <c r="H157" s="297">
        <v>154</v>
      </c>
      <c r="I157" s="297">
        <v>3314</v>
      </c>
      <c r="J157" s="297">
        <v>352</v>
      </c>
      <c r="K157" s="298">
        <v>1</v>
      </c>
    </row>
    <row r="158" spans="1:11" x14ac:dyDescent="0.2">
      <c r="A158" s="79">
        <v>10</v>
      </c>
      <c r="B158" s="297">
        <v>193</v>
      </c>
      <c r="C158" s="297">
        <v>4574</v>
      </c>
      <c r="D158" s="297">
        <v>328</v>
      </c>
      <c r="E158" s="298">
        <v>2</v>
      </c>
      <c r="G158" s="79">
        <v>10</v>
      </c>
      <c r="H158" s="297">
        <v>195</v>
      </c>
      <c r="I158" s="297">
        <v>4362</v>
      </c>
      <c r="J158" s="297">
        <v>326</v>
      </c>
      <c r="K158" s="298">
        <v>3</v>
      </c>
    </row>
    <row r="159" spans="1:11" x14ac:dyDescent="0.2">
      <c r="A159" s="79">
        <v>11</v>
      </c>
      <c r="B159" s="297">
        <v>161</v>
      </c>
      <c r="C159" s="297">
        <v>3816</v>
      </c>
      <c r="D159" s="297">
        <v>344</v>
      </c>
      <c r="E159" s="298">
        <v>4</v>
      </c>
      <c r="G159" s="79">
        <v>11</v>
      </c>
      <c r="H159" s="297">
        <v>193</v>
      </c>
      <c r="I159" s="297">
        <v>4210</v>
      </c>
      <c r="J159" s="297">
        <v>328</v>
      </c>
      <c r="K159" s="298">
        <v>1</v>
      </c>
    </row>
    <row r="160" spans="1:11" x14ac:dyDescent="0.2">
      <c r="A160" s="79">
        <v>12</v>
      </c>
      <c r="B160" s="297">
        <v>175</v>
      </c>
      <c r="C160" s="297">
        <v>4293</v>
      </c>
      <c r="D160" s="297">
        <v>296</v>
      </c>
      <c r="E160" s="298">
        <v>2</v>
      </c>
      <c r="G160" s="76">
        <v>12</v>
      </c>
      <c r="H160" s="302"/>
      <c r="I160" s="302"/>
      <c r="J160" s="302"/>
      <c r="K160" s="303"/>
    </row>
    <row r="161" spans="1:11" x14ac:dyDescent="0.2">
      <c r="A161" s="79">
        <v>13</v>
      </c>
      <c r="B161" s="297">
        <v>178</v>
      </c>
      <c r="C161" s="297">
        <v>4074</v>
      </c>
      <c r="D161" s="297">
        <v>312</v>
      </c>
      <c r="E161" s="298">
        <v>0</v>
      </c>
      <c r="G161" s="76">
        <v>13</v>
      </c>
      <c r="H161" s="302"/>
      <c r="I161" s="302"/>
      <c r="J161" s="302"/>
      <c r="K161" s="303"/>
    </row>
    <row r="162" spans="1:11" x14ac:dyDescent="0.2">
      <c r="A162" s="76">
        <v>14</v>
      </c>
      <c r="B162" s="302"/>
      <c r="C162" s="302"/>
      <c r="D162" s="302"/>
      <c r="E162" s="303"/>
      <c r="G162" s="79">
        <v>14</v>
      </c>
      <c r="H162" s="297">
        <v>180</v>
      </c>
      <c r="I162" s="297">
        <v>4134</v>
      </c>
      <c r="J162" s="297">
        <v>216</v>
      </c>
      <c r="K162" s="298">
        <v>0</v>
      </c>
    </row>
    <row r="163" spans="1:11" x14ac:dyDescent="0.2">
      <c r="A163" s="76">
        <v>15</v>
      </c>
      <c r="B163" s="302"/>
      <c r="C163" s="302"/>
      <c r="D163" s="302"/>
      <c r="E163" s="303"/>
      <c r="G163" s="79">
        <v>15</v>
      </c>
      <c r="H163" s="297">
        <v>241</v>
      </c>
      <c r="I163" s="297">
        <v>5350</v>
      </c>
      <c r="J163" s="297">
        <v>464</v>
      </c>
      <c r="K163" s="298">
        <v>3</v>
      </c>
    </row>
    <row r="164" spans="1:11" x14ac:dyDescent="0.2">
      <c r="A164" s="79">
        <v>16</v>
      </c>
      <c r="B164" s="297">
        <v>201</v>
      </c>
      <c r="C164" s="297">
        <v>4446</v>
      </c>
      <c r="D164" s="297">
        <v>296</v>
      </c>
      <c r="E164" s="298">
        <v>4</v>
      </c>
      <c r="G164" s="79">
        <v>16</v>
      </c>
      <c r="H164" s="297">
        <v>169</v>
      </c>
      <c r="I164" s="297">
        <v>3823</v>
      </c>
      <c r="J164" s="297">
        <v>320</v>
      </c>
      <c r="K164" s="298">
        <v>2</v>
      </c>
    </row>
    <row r="165" spans="1:11" x14ac:dyDescent="0.2">
      <c r="A165" s="79">
        <v>17</v>
      </c>
      <c r="B165" s="297">
        <v>191</v>
      </c>
      <c r="C165" s="297">
        <v>4193</v>
      </c>
      <c r="D165" s="297">
        <v>280</v>
      </c>
      <c r="E165" s="298">
        <v>3</v>
      </c>
      <c r="G165" s="79">
        <v>17</v>
      </c>
      <c r="H165" s="297">
        <v>212</v>
      </c>
      <c r="I165" s="297">
        <v>4837</v>
      </c>
      <c r="J165" s="297">
        <v>320</v>
      </c>
      <c r="K165" s="298">
        <v>0</v>
      </c>
    </row>
    <row r="166" spans="1:11" x14ac:dyDescent="0.2">
      <c r="A166" s="79">
        <v>18</v>
      </c>
      <c r="B166" s="297">
        <v>153</v>
      </c>
      <c r="C166" s="297">
        <v>3605</v>
      </c>
      <c r="D166" s="297">
        <v>320</v>
      </c>
      <c r="E166" s="298">
        <v>1</v>
      </c>
      <c r="G166" s="79">
        <v>18</v>
      </c>
      <c r="H166" s="297">
        <v>179</v>
      </c>
      <c r="I166" s="297">
        <v>3970</v>
      </c>
      <c r="J166" s="297">
        <v>360</v>
      </c>
      <c r="K166" s="298">
        <v>1</v>
      </c>
    </row>
    <row r="167" spans="1:11" x14ac:dyDescent="0.2">
      <c r="A167" s="79">
        <v>19</v>
      </c>
      <c r="B167" s="297">
        <v>210</v>
      </c>
      <c r="C167" s="297">
        <v>4790</v>
      </c>
      <c r="D167" s="297">
        <v>408</v>
      </c>
      <c r="E167" s="298">
        <v>5</v>
      </c>
      <c r="G167" s="294">
        <v>19</v>
      </c>
      <c r="H167" s="302"/>
      <c r="I167" s="302"/>
      <c r="J167" s="302"/>
      <c r="K167" s="303"/>
    </row>
    <row r="168" spans="1:11" x14ac:dyDescent="0.2">
      <c r="A168" s="79">
        <v>20</v>
      </c>
      <c r="B168" s="297">
        <v>186</v>
      </c>
      <c r="C168" s="297">
        <v>4017</v>
      </c>
      <c r="D168" s="297">
        <v>272</v>
      </c>
      <c r="E168" s="298">
        <v>3</v>
      </c>
      <c r="G168" s="294">
        <v>20</v>
      </c>
      <c r="H168" s="302"/>
      <c r="I168" s="302"/>
      <c r="J168" s="302"/>
      <c r="K168" s="303"/>
    </row>
    <row r="169" spans="1:11" x14ac:dyDescent="0.2">
      <c r="A169" s="76">
        <v>21</v>
      </c>
      <c r="B169" s="302"/>
      <c r="C169" s="302"/>
      <c r="D169" s="302"/>
      <c r="E169" s="303"/>
      <c r="G169" s="294">
        <v>21</v>
      </c>
      <c r="H169" s="297">
        <v>182</v>
      </c>
      <c r="I169" s="297">
        <v>3991</v>
      </c>
      <c r="J169" s="297">
        <v>302</v>
      </c>
      <c r="K169" s="298">
        <v>3</v>
      </c>
    </row>
    <row r="170" spans="1:11" x14ac:dyDescent="0.2">
      <c r="A170" s="76">
        <v>22</v>
      </c>
      <c r="B170" s="302"/>
      <c r="C170" s="302"/>
      <c r="D170" s="302"/>
      <c r="E170" s="303"/>
      <c r="G170" s="294">
        <v>22</v>
      </c>
      <c r="H170" s="297">
        <v>189</v>
      </c>
      <c r="I170" s="297">
        <v>1307</v>
      </c>
      <c r="J170" s="297">
        <v>288</v>
      </c>
      <c r="K170" s="298">
        <v>9</v>
      </c>
    </row>
    <row r="171" spans="1:11" x14ac:dyDescent="0.2">
      <c r="A171" s="79">
        <v>23</v>
      </c>
      <c r="B171" s="297">
        <v>174</v>
      </c>
      <c r="C171" s="297">
        <v>3995</v>
      </c>
      <c r="D171" s="297">
        <v>240</v>
      </c>
      <c r="E171" s="298">
        <v>0</v>
      </c>
      <c r="G171" s="294">
        <v>23</v>
      </c>
      <c r="H171" s="297">
        <v>143</v>
      </c>
      <c r="I171" s="297">
        <v>3292</v>
      </c>
      <c r="J171" s="297">
        <v>248</v>
      </c>
      <c r="K171" s="298">
        <v>2</v>
      </c>
    </row>
    <row r="172" spans="1:11" x14ac:dyDescent="0.2">
      <c r="A172" s="79">
        <v>24</v>
      </c>
      <c r="B172" s="297">
        <v>200</v>
      </c>
      <c r="C172" s="297">
        <v>4415</v>
      </c>
      <c r="D172" s="297">
        <v>368</v>
      </c>
      <c r="E172" s="298">
        <v>1</v>
      </c>
      <c r="G172" s="294">
        <v>24</v>
      </c>
      <c r="H172" s="297">
        <v>152</v>
      </c>
      <c r="I172" s="297">
        <v>3598</v>
      </c>
      <c r="J172" s="297">
        <v>232</v>
      </c>
      <c r="K172" s="298">
        <v>5</v>
      </c>
    </row>
    <row r="173" spans="1:11" x14ac:dyDescent="0.2">
      <c r="A173" s="79">
        <v>25</v>
      </c>
      <c r="B173" s="297">
        <v>145</v>
      </c>
      <c r="C173" s="297">
        <v>3195</v>
      </c>
      <c r="D173" s="297">
        <v>256</v>
      </c>
      <c r="E173" s="298">
        <v>2</v>
      </c>
      <c r="G173" s="294">
        <v>25</v>
      </c>
      <c r="H173" s="297">
        <v>135</v>
      </c>
      <c r="I173" s="297">
        <v>3067</v>
      </c>
      <c r="J173" s="297">
        <v>256</v>
      </c>
      <c r="K173" s="298">
        <v>2</v>
      </c>
    </row>
    <row r="174" spans="1:11" x14ac:dyDescent="0.2">
      <c r="A174" s="79">
        <v>26</v>
      </c>
      <c r="B174" s="297">
        <v>164</v>
      </c>
      <c r="C174" s="297">
        <v>3662</v>
      </c>
      <c r="D174" s="297">
        <v>272</v>
      </c>
      <c r="E174" s="298">
        <v>3</v>
      </c>
      <c r="G174" s="294">
        <v>26</v>
      </c>
      <c r="H174" s="302"/>
      <c r="I174" s="302"/>
      <c r="J174" s="302"/>
      <c r="K174" s="303"/>
    </row>
    <row r="175" spans="1:11" x14ac:dyDescent="0.2">
      <c r="A175" s="79">
        <v>27</v>
      </c>
      <c r="B175" s="297">
        <v>150</v>
      </c>
      <c r="C175" s="297">
        <v>3349</v>
      </c>
      <c r="D175" s="297">
        <v>208</v>
      </c>
      <c r="E175" s="298">
        <v>0</v>
      </c>
      <c r="G175" s="294">
        <v>27</v>
      </c>
      <c r="H175" s="302"/>
      <c r="I175" s="302"/>
      <c r="J175" s="302"/>
      <c r="K175" s="303"/>
    </row>
    <row r="176" spans="1:11" x14ac:dyDescent="0.2">
      <c r="A176" s="76">
        <v>28</v>
      </c>
      <c r="B176" s="302"/>
      <c r="C176" s="302"/>
      <c r="D176" s="302"/>
      <c r="E176" s="303"/>
      <c r="G176" s="294">
        <v>28</v>
      </c>
      <c r="H176" s="297">
        <v>115</v>
      </c>
      <c r="I176" s="297">
        <v>2668</v>
      </c>
      <c r="J176" s="297">
        <v>184</v>
      </c>
      <c r="K176" s="298">
        <v>1</v>
      </c>
    </row>
    <row r="177" spans="1:11" x14ac:dyDescent="0.2">
      <c r="A177" s="76">
        <v>29</v>
      </c>
      <c r="B177" s="302"/>
      <c r="C177" s="302"/>
      <c r="D177" s="302"/>
      <c r="E177" s="303"/>
      <c r="G177" s="294">
        <v>29</v>
      </c>
      <c r="H177" s="297">
        <v>145</v>
      </c>
      <c r="I177" s="297">
        <v>3263</v>
      </c>
      <c r="J177" s="297">
        <v>200</v>
      </c>
      <c r="K177" s="298">
        <v>1</v>
      </c>
    </row>
    <row r="178" spans="1:11" x14ac:dyDescent="0.2">
      <c r="A178" s="79">
        <v>30</v>
      </c>
      <c r="B178" s="297">
        <v>150</v>
      </c>
      <c r="C178" s="297">
        <v>3360</v>
      </c>
      <c r="D178" s="297">
        <v>192</v>
      </c>
      <c r="E178" s="298">
        <v>2</v>
      </c>
      <c r="G178" s="294">
        <v>30</v>
      </c>
      <c r="H178" s="297">
        <v>102</v>
      </c>
      <c r="I178" s="297">
        <v>2392</v>
      </c>
      <c r="J178" s="297">
        <v>200</v>
      </c>
      <c r="K178" s="298">
        <v>0</v>
      </c>
    </row>
    <row r="179" spans="1:11" ht="13.5" thickBot="1" x14ac:dyDescent="0.25">
      <c r="A179" s="95">
        <v>31</v>
      </c>
      <c r="B179" s="302"/>
      <c r="C179" s="302"/>
      <c r="D179" s="302"/>
      <c r="E179" s="303"/>
      <c r="G179" s="312">
        <v>31</v>
      </c>
      <c r="H179" s="302"/>
      <c r="I179" s="302"/>
      <c r="J179" s="302"/>
      <c r="K179" s="303"/>
    </row>
    <row r="180" spans="1:11" ht="14.25" thickTop="1" thickBot="1" x14ac:dyDescent="0.25">
      <c r="B180" s="328">
        <f>SUM(B149:B179)</f>
        <v>3706</v>
      </c>
      <c r="C180" s="329">
        <f>SUM(C149:C179)</f>
        <v>83933</v>
      </c>
      <c r="D180" s="326">
        <f>SUM(D149:D179)</f>
        <v>6374</v>
      </c>
      <c r="E180" s="327">
        <f>SUM(E149:E179)</f>
        <v>48</v>
      </c>
      <c r="G180" s="281"/>
      <c r="H180" s="313">
        <f>SUM(H149:H179)</f>
        <v>3758</v>
      </c>
      <c r="I180" s="326">
        <f>SUM(I149:I179)</f>
        <v>81708</v>
      </c>
      <c r="J180" s="326">
        <f>SUM(J149:J179)</f>
        <v>6380</v>
      </c>
      <c r="K180" s="327">
        <f>SUM(K149:K179)</f>
        <v>42</v>
      </c>
    </row>
    <row r="181" spans="1:11" ht="13.5" thickTop="1" x14ac:dyDescent="0.2">
      <c r="G181" s="281"/>
    </row>
    <row r="182" spans="1:11" x14ac:dyDescent="0.2">
      <c r="G182" s="281"/>
    </row>
    <row r="183" spans="1:11" ht="13.5" thickBot="1" x14ac:dyDescent="0.25">
      <c r="G183" s="281"/>
    </row>
    <row r="184" spans="1:11" ht="14.25" thickTop="1" thickBot="1" x14ac:dyDescent="0.25">
      <c r="A184" s="283" t="s">
        <v>14</v>
      </c>
      <c r="B184" s="284" t="s">
        <v>34</v>
      </c>
      <c r="C184" s="284" t="s">
        <v>35</v>
      </c>
      <c r="D184" s="284" t="s">
        <v>42</v>
      </c>
      <c r="E184" s="285" t="s">
        <v>43</v>
      </c>
      <c r="G184" s="283" t="s">
        <v>15</v>
      </c>
      <c r="H184" s="284" t="s">
        <v>34</v>
      </c>
      <c r="I184" s="284" t="s">
        <v>35</v>
      </c>
      <c r="J184" s="284" t="s">
        <v>42</v>
      </c>
      <c r="K184" s="285" t="s">
        <v>43</v>
      </c>
    </row>
    <row r="185" spans="1:11" x14ac:dyDescent="0.2">
      <c r="A185" s="288">
        <v>1</v>
      </c>
      <c r="B185" s="302"/>
      <c r="C185" s="302"/>
      <c r="D185" s="302"/>
      <c r="E185" s="303"/>
      <c r="G185" s="73">
        <v>1</v>
      </c>
      <c r="H185" s="306"/>
      <c r="I185" s="306"/>
      <c r="J185" s="306"/>
      <c r="K185" s="307"/>
    </row>
    <row r="186" spans="1:11" x14ac:dyDescent="0.2">
      <c r="A186" s="294">
        <v>2</v>
      </c>
      <c r="B186" s="302"/>
      <c r="C186" s="302"/>
      <c r="D186" s="302"/>
      <c r="E186" s="303"/>
      <c r="G186" s="79">
        <v>2</v>
      </c>
      <c r="H186" s="297">
        <v>170</v>
      </c>
      <c r="I186" s="297">
        <v>3779</v>
      </c>
      <c r="J186" s="297">
        <v>224</v>
      </c>
      <c r="K186" s="298">
        <v>4</v>
      </c>
    </row>
    <row r="187" spans="1:11" x14ac:dyDescent="0.2">
      <c r="A187" s="294">
        <v>3</v>
      </c>
      <c r="B187" s="302"/>
      <c r="C187" s="302"/>
      <c r="D187" s="302"/>
      <c r="E187" s="303"/>
      <c r="G187" s="79">
        <v>3</v>
      </c>
      <c r="H187" s="297">
        <v>199</v>
      </c>
      <c r="I187" s="297">
        <v>4690</v>
      </c>
      <c r="J187" s="297">
        <v>296</v>
      </c>
      <c r="K187" s="298">
        <v>0</v>
      </c>
    </row>
    <row r="188" spans="1:11" x14ac:dyDescent="0.2">
      <c r="A188" s="79">
        <v>4</v>
      </c>
      <c r="B188" s="297">
        <v>193</v>
      </c>
      <c r="C188" s="297">
        <v>4273</v>
      </c>
      <c r="D188" s="297">
        <v>232</v>
      </c>
      <c r="E188" s="298">
        <v>4</v>
      </c>
      <c r="G188" s="79">
        <v>4</v>
      </c>
      <c r="H188" s="297">
        <v>150</v>
      </c>
      <c r="I188" s="297">
        <v>3455</v>
      </c>
      <c r="J188" s="297">
        <v>240</v>
      </c>
      <c r="K188" s="298">
        <v>1</v>
      </c>
    </row>
    <row r="189" spans="1:11" x14ac:dyDescent="0.2">
      <c r="A189" s="79">
        <v>5</v>
      </c>
      <c r="B189" s="297">
        <v>185</v>
      </c>
      <c r="C189" s="297">
        <v>4154</v>
      </c>
      <c r="D189" s="297">
        <v>280</v>
      </c>
      <c r="E189" s="298">
        <v>2</v>
      </c>
      <c r="G189" s="79">
        <v>5</v>
      </c>
      <c r="H189" s="297">
        <v>189</v>
      </c>
      <c r="I189" s="297">
        <v>4310</v>
      </c>
      <c r="J189" s="297">
        <v>312</v>
      </c>
      <c r="K189" s="298">
        <v>1</v>
      </c>
    </row>
    <row r="190" spans="1:11" x14ac:dyDescent="0.2">
      <c r="A190" s="79">
        <v>6</v>
      </c>
      <c r="B190" s="297">
        <v>153</v>
      </c>
      <c r="C190" s="297">
        <v>3473</v>
      </c>
      <c r="D190" s="297">
        <v>296</v>
      </c>
      <c r="E190" s="298">
        <v>3</v>
      </c>
      <c r="G190" s="79">
        <v>6</v>
      </c>
      <c r="H190" s="297">
        <v>163</v>
      </c>
      <c r="I190" s="297">
        <v>3802</v>
      </c>
      <c r="J190" s="297">
        <v>248</v>
      </c>
      <c r="K190" s="298">
        <v>0</v>
      </c>
    </row>
    <row r="191" spans="1:11" x14ac:dyDescent="0.2">
      <c r="A191" s="79">
        <v>7</v>
      </c>
      <c r="B191" s="297">
        <v>199</v>
      </c>
      <c r="C191" s="297">
        <v>4401</v>
      </c>
      <c r="D191" s="297">
        <v>336</v>
      </c>
      <c r="E191" s="298">
        <v>0</v>
      </c>
      <c r="G191" s="76">
        <v>7</v>
      </c>
      <c r="H191" s="302"/>
      <c r="I191" s="302"/>
      <c r="J191" s="302"/>
      <c r="K191" s="303"/>
    </row>
    <row r="192" spans="1:11" x14ac:dyDescent="0.2">
      <c r="A192" s="79">
        <v>8</v>
      </c>
      <c r="B192" s="330">
        <v>168</v>
      </c>
      <c r="C192" s="297">
        <v>3892</v>
      </c>
      <c r="D192" s="297">
        <v>248</v>
      </c>
      <c r="E192" s="298">
        <v>3</v>
      </c>
      <c r="G192" s="76">
        <v>8</v>
      </c>
      <c r="H192" s="302"/>
      <c r="I192" s="302"/>
      <c r="J192" s="302"/>
      <c r="K192" s="303"/>
    </row>
    <row r="193" spans="1:11" x14ac:dyDescent="0.2">
      <c r="A193" s="76">
        <v>9</v>
      </c>
      <c r="B193" s="302"/>
      <c r="C193" s="302"/>
      <c r="D193" s="302"/>
      <c r="E193" s="303"/>
      <c r="G193" s="79">
        <v>9</v>
      </c>
      <c r="H193" s="297">
        <v>166</v>
      </c>
      <c r="I193" s="297">
        <v>3890</v>
      </c>
      <c r="J193" s="297">
        <v>224</v>
      </c>
      <c r="K193" s="298">
        <v>3</v>
      </c>
    </row>
    <row r="194" spans="1:11" x14ac:dyDescent="0.2">
      <c r="A194" s="76">
        <v>10</v>
      </c>
      <c r="B194" s="302"/>
      <c r="C194" s="302"/>
      <c r="D194" s="302"/>
      <c r="E194" s="303"/>
      <c r="G194" s="79">
        <v>10</v>
      </c>
      <c r="H194" s="297">
        <v>182</v>
      </c>
      <c r="I194" s="297">
        <v>4239</v>
      </c>
      <c r="J194" s="297">
        <v>120</v>
      </c>
      <c r="K194" s="298">
        <v>1</v>
      </c>
    </row>
    <row r="195" spans="1:11" x14ac:dyDescent="0.2">
      <c r="A195" s="76">
        <v>11</v>
      </c>
      <c r="B195" s="302"/>
      <c r="C195" s="302"/>
      <c r="D195" s="302"/>
      <c r="E195" s="303"/>
      <c r="G195" s="79">
        <v>11</v>
      </c>
      <c r="H195" s="297">
        <v>134</v>
      </c>
      <c r="I195" s="297">
        <v>3140</v>
      </c>
      <c r="J195" s="297">
        <v>136</v>
      </c>
      <c r="K195" s="298">
        <v>1</v>
      </c>
    </row>
    <row r="196" spans="1:11" x14ac:dyDescent="0.2">
      <c r="A196" s="79">
        <v>12</v>
      </c>
      <c r="B196" s="297">
        <v>184</v>
      </c>
      <c r="C196" s="297">
        <v>4234</v>
      </c>
      <c r="D196" s="297">
        <v>328</v>
      </c>
      <c r="E196" s="298">
        <v>3</v>
      </c>
      <c r="G196" s="79">
        <v>12</v>
      </c>
      <c r="H196" s="297">
        <v>106</v>
      </c>
      <c r="I196" s="297">
        <v>2579</v>
      </c>
      <c r="J196" s="297">
        <v>168</v>
      </c>
      <c r="K196" s="298">
        <v>1</v>
      </c>
    </row>
    <row r="197" spans="1:11" x14ac:dyDescent="0.2">
      <c r="A197" s="79">
        <v>13</v>
      </c>
      <c r="B197" s="297">
        <v>140</v>
      </c>
      <c r="C197" s="297">
        <v>3388</v>
      </c>
      <c r="D197" s="297">
        <v>208</v>
      </c>
      <c r="E197" s="298">
        <v>2</v>
      </c>
      <c r="G197" s="79">
        <v>13</v>
      </c>
      <c r="H197" s="297">
        <v>145</v>
      </c>
      <c r="I197" s="297">
        <v>3294</v>
      </c>
      <c r="J197" s="297">
        <v>216</v>
      </c>
      <c r="K197" s="298">
        <v>0</v>
      </c>
    </row>
    <row r="198" spans="1:11" x14ac:dyDescent="0.2">
      <c r="A198" s="79">
        <v>14</v>
      </c>
      <c r="B198" s="297">
        <v>189</v>
      </c>
      <c r="C198" s="297">
        <v>4551</v>
      </c>
      <c r="D198" s="297">
        <v>304</v>
      </c>
      <c r="E198" s="298">
        <v>4</v>
      </c>
      <c r="G198" s="76">
        <v>14</v>
      </c>
      <c r="H198" s="302"/>
      <c r="I198" s="302"/>
      <c r="J198" s="302"/>
      <c r="K198" s="303"/>
    </row>
    <row r="199" spans="1:11" x14ac:dyDescent="0.2">
      <c r="A199" s="79">
        <v>15</v>
      </c>
      <c r="B199" s="297">
        <v>186</v>
      </c>
      <c r="C199" s="297">
        <v>4309</v>
      </c>
      <c r="D199" s="297">
        <v>310</v>
      </c>
      <c r="E199" s="298">
        <v>0</v>
      </c>
      <c r="G199" s="76">
        <v>15</v>
      </c>
      <c r="H199" s="302"/>
      <c r="I199" s="302"/>
      <c r="J199" s="302"/>
      <c r="K199" s="303"/>
    </row>
    <row r="200" spans="1:11" x14ac:dyDescent="0.2">
      <c r="A200" s="76">
        <v>16</v>
      </c>
      <c r="B200" s="302"/>
      <c r="C200" s="302"/>
      <c r="D200" s="302"/>
      <c r="E200" s="303"/>
      <c r="G200" s="79">
        <v>16</v>
      </c>
      <c r="H200" s="297">
        <v>169</v>
      </c>
      <c r="I200" s="297">
        <v>3817</v>
      </c>
      <c r="J200" s="297">
        <v>240</v>
      </c>
      <c r="K200" s="298">
        <v>0</v>
      </c>
    </row>
    <row r="201" spans="1:11" x14ac:dyDescent="0.2">
      <c r="A201" s="76">
        <v>17</v>
      </c>
      <c r="B201" s="302"/>
      <c r="C201" s="302"/>
      <c r="D201" s="302"/>
      <c r="E201" s="303"/>
      <c r="G201" s="79">
        <v>17</v>
      </c>
      <c r="H201" s="297">
        <v>175</v>
      </c>
      <c r="I201" s="297">
        <v>4101</v>
      </c>
      <c r="J201" s="297">
        <v>280</v>
      </c>
      <c r="K201" s="298">
        <v>3</v>
      </c>
    </row>
    <row r="202" spans="1:11" x14ac:dyDescent="0.2">
      <c r="A202" s="79">
        <v>18</v>
      </c>
      <c r="B202" s="297">
        <v>195</v>
      </c>
      <c r="C202" s="297">
        <v>4346</v>
      </c>
      <c r="D202" s="297">
        <v>360</v>
      </c>
      <c r="E202" s="298">
        <v>0</v>
      </c>
      <c r="G202" s="79">
        <v>18</v>
      </c>
      <c r="H202" s="297">
        <v>130</v>
      </c>
      <c r="I202" s="297">
        <v>2982</v>
      </c>
      <c r="J202" s="297">
        <v>208</v>
      </c>
      <c r="K202" s="298">
        <v>0</v>
      </c>
    </row>
    <row r="203" spans="1:11" x14ac:dyDescent="0.2">
      <c r="A203" s="79">
        <v>19</v>
      </c>
      <c r="B203" s="297">
        <v>185</v>
      </c>
      <c r="C203" s="297">
        <v>4539</v>
      </c>
      <c r="D203" s="297">
        <v>272</v>
      </c>
      <c r="E203" s="298">
        <v>0</v>
      </c>
      <c r="G203" s="79">
        <v>19</v>
      </c>
      <c r="H203" s="297">
        <v>136</v>
      </c>
      <c r="I203" s="297">
        <v>3062</v>
      </c>
      <c r="J203" s="297">
        <v>184</v>
      </c>
      <c r="K203" s="298">
        <v>0</v>
      </c>
    </row>
    <row r="204" spans="1:11" x14ac:dyDescent="0.2">
      <c r="A204" s="79">
        <v>20</v>
      </c>
      <c r="B204" s="297">
        <v>138</v>
      </c>
      <c r="C204" s="297">
        <v>3267</v>
      </c>
      <c r="D204" s="297">
        <v>200</v>
      </c>
      <c r="E204" s="298">
        <v>1</v>
      </c>
      <c r="G204" s="79">
        <v>20</v>
      </c>
      <c r="H204" s="297">
        <v>92</v>
      </c>
      <c r="I204" s="297">
        <v>1983</v>
      </c>
      <c r="J204" s="297">
        <v>88</v>
      </c>
      <c r="K204" s="298">
        <v>0</v>
      </c>
    </row>
    <row r="205" spans="1:11" x14ac:dyDescent="0.2">
      <c r="A205" s="79">
        <v>21</v>
      </c>
      <c r="B205" s="297">
        <v>179</v>
      </c>
      <c r="C205" s="297">
        <v>4365</v>
      </c>
      <c r="D205" s="297">
        <v>208</v>
      </c>
      <c r="E205" s="298">
        <v>0</v>
      </c>
      <c r="G205" s="294">
        <v>21</v>
      </c>
      <c r="H205" s="302"/>
      <c r="I205" s="302"/>
      <c r="J205" s="302"/>
      <c r="K205" s="303"/>
    </row>
    <row r="206" spans="1:11" x14ac:dyDescent="0.2">
      <c r="A206" s="79">
        <v>22</v>
      </c>
      <c r="B206" s="297">
        <v>166</v>
      </c>
      <c r="C206" s="297">
        <v>3812</v>
      </c>
      <c r="D206" s="297">
        <v>208</v>
      </c>
      <c r="E206" s="298">
        <v>0</v>
      </c>
      <c r="G206" s="294">
        <v>22</v>
      </c>
      <c r="H206" s="302"/>
      <c r="I206" s="302"/>
      <c r="J206" s="302"/>
      <c r="K206" s="303"/>
    </row>
    <row r="207" spans="1:11" x14ac:dyDescent="0.2">
      <c r="A207" s="76">
        <v>23</v>
      </c>
      <c r="B207" s="302"/>
      <c r="C207" s="302"/>
      <c r="D207" s="302"/>
      <c r="E207" s="303"/>
      <c r="G207" s="294">
        <v>23</v>
      </c>
      <c r="H207" s="297"/>
      <c r="I207" s="297"/>
      <c r="J207" s="297"/>
      <c r="K207" s="298"/>
    </row>
    <row r="208" spans="1:11" x14ac:dyDescent="0.2">
      <c r="A208" s="76">
        <v>24</v>
      </c>
      <c r="B208" s="302"/>
      <c r="C208" s="302"/>
      <c r="D208" s="302"/>
      <c r="E208" s="303"/>
      <c r="G208" s="294">
        <v>24</v>
      </c>
      <c r="H208" s="297"/>
      <c r="I208" s="297"/>
      <c r="J208" s="297"/>
      <c r="K208" s="298"/>
    </row>
    <row r="209" spans="1:11" x14ac:dyDescent="0.2">
      <c r="A209" s="79">
        <v>25</v>
      </c>
      <c r="B209" s="297">
        <v>188</v>
      </c>
      <c r="C209" s="297">
        <v>4155</v>
      </c>
      <c r="D209" s="297">
        <v>392</v>
      </c>
      <c r="E209" s="298">
        <v>3</v>
      </c>
      <c r="G209" s="294">
        <v>25</v>
      </c>
      <c r="H209" s="302"/>
      <c r="I209" s="302"/>
      <c r="J209" s="302"/>
      <c r="K209" s="303"/>
    </row>
    <row r="210" spans="1:11" x14ac:dyDescent="0.2">
      <c r="A210" s="79">
        <v>26</v>
      </c>
      <c r="B210" s="297">
        <v>206</v>
      </c>
      <c r="C210" s="297">
        <v>4948</v>
      </c>
      <c r="D210" s="297">
        <v>280</v>
      </c>
      <c r="E210" s="298">
        <v>2</v>
      </c>
      <c r="G210" s="294">
        <v>26</v>
      </c>
      <c r="H210" s="302"/>
      <c r="I210" s="302"/>
      <c r="J210" s="302"/>
      <c r="K210" s="303"/>
    </row>
    <row r="211" spans="1:11" x14ac:dyDescent="0.2">
      <c r="A211" s="79">
        <v>27</v>
      </c>
      <c r="B211" s="297">
        <v>147</v>
      </c>
      <c r="C211" s="297">
        <v>3645</v>
      </c>
      <c r="D211" s="297">
        <v>248</v>
      </c>
      <c r="E211" s="298">
        <v>0</v>
      </c>
      <c r="G211" s="294">
        <v>27</v>
      </c>
      <c r="H211" s="302"/>
      <c r="I211" s="302"/>
      <c r="J211" s="302"/>
      <c r="K211" s="303"/>
    </row>
    <row r="212" spans="1:11" x14ac:dyDescent="0.2">
      <c r="A212" s="79">
        <v>28</v>
      </c>
      <c r="B212" s="297">
        <v>185</v>
      </c>
      <c r="C212" s="297">
        <v>4296</v>
      </c>
      <c r="D212" s="297">
        <v>288</v>
      </c>
      <c r="E212" s="298">
        <v>0</v>
      </c>
      <c r="G212" s="294">
        <v>28</v>
      </c>
      <c r="H212" s="302"/>
      <c r="I212" s="302"/>
      <c r="J212" s="302"/>
      <c r="K212" s="303"/>
    </row>
    <row r="213" spans="1:11" x14ac:dyDescent="0.2">
      <c r="A213" s="79">
        <v>29</v>
      </c>
      <c r="B213" s="297">
        <v>142</v>
      </c>
      <c r="C213" s="297">
        <v>3241</v>
      </c>
      <c r="D213" s="297">
        <v>248</v>
      </c>
      <c r="E213" s="298">
        <v>3</v>
      </c>
      <c r="G213" s="294">
        <v>29</v>
      </c>
      <c r="H213" s="302"/>
      <c r="I213" s="302"/>
      <c r="J213" s="302"/>
      <c r="K213" s="303"/>
    </row>
    <row r="214" spans="1:11" x14ac:dyDescent="0.2">
      <c r="A214" s="76">
        <v>30</v>
      </c>
      <c r="B214" s="302"/>
      <c r="C214" s="302"/>
      <c r="D214" s="302"/>
      <c r="E214" s="303"/>
      <c r="G214" s="294">
        <v>30</v>
      </c>
      <c r="H214" s="302"/>
      <c r="I214" s="302"/>
      <c r="J214" s="302"/>
      <c r="K214" s="303"/>
    </row>
    <row r="215" spans="1:11" ht="13.5" thickBot="1" x14ac:dyDescent="0.25">
      <c r="A215" s="95">
        <v>31</v>
      </c>
      <c r="B215" s="302"/>
      <c r="C215" s="302"/>
      <c r="D215" s="302"/>
      <c r="E215" s="303"/>
      <c r="G215" s="312">
        <v>31</v>
      </c>
      <c r="H215" s="297"/>
      <c r="I215" s="297"/>
      <c r="J215" s="297"/>
      <c r="K215" s="298"/>
    </row>
    <row r="216" spans="1:11" ht="14.25" thickTop="1" thickBot="1" x14ac:dyDescent="0.25">
      <c r="B216" s="331">
        <f>SUM(B185:B215)</f>
        <v>3328</v>
      </c>
      <c r="C216" s="326">
        <f>SUM(C185:C215)</f>
        <v>77289</v>
      </c>
      <c r="D216" s="326">
        <f>SUM(D185:D215)</f>
        <v>5246</v>
      </c>
      <c r="E216" s="327">
        <f>SUM(E185:E215)</f>
        <v>30</v>
      </c>
      <c r="G216" s="281"/>
      <c r="H216" s="313">
        <f>SUM(H185:H215)</f>
        <v>2306</v>
      </c>
      <c r="I216" s="326">
        <f>SUM(I185:I215)</f>
        <v>53123</v>
      </c>
      <c r="J216" s="326">
        <f>SUM(J185:J215)</f>
        <v>3184</v>
      </c>
      <c r="K216" s="327">
        <f>SUM(K185:K215)</f>
        <v>15</v>
      </c>
    </row>
    <row r="217" spans="1:11" ht="13.5" thickTop="1" x14ac:dyDescent="0.2">
      <c r="G217" s="281"/>
    </row>
    <row r="218" spans="1:11" x14ac:dyDescent="0.2">
      <c r="G218" s="281"/>
    </row>
    <row r="219" spans="1:11" ht="13.5" thickBot="1" x14ac:dyDescent="0.25"/>
    <row r="220" spans="1:11" ht="14.25" thickTop="1" thickBot="1" x14ac:dyDescent="0.25">
      <c r="A220" s="332">
        <v>2024</v>
      </c>
      <c r="B220" s="333" t="s">
        <v>34</v>
      </c>
      <c r="C220" s="333" t="s">
        <v>45</v>
      </c>
      <c r="D220" s="333" t="s">
        <v>35</v>
      </c>
      <c r="E220" s="333" t="s">
        <v>46</v>
      </c>
      <c r="F220" s="333" t="s">
        <v>47</v>
      </c>
      <c r="G220" s="334" t="s">
        <v>48</v>
      </c>
    </row>
    <row r="221" spans="1:11" ht="13.5" thickTop="1" x14ac:dyDescent="0.2">
      <c r="A221" s="335"/>
      <c r="B221" s="336"/>
      <c r="C221" s="336"/>
      <c r="D221" s="336"/>
      <c r="E221" s="336"/>
      <c r="F221" s="336"/>
      <c r="G221" s="337"/>
    </row>
    <row r="222" spans="1:11" x14ac:dyDescent="0.2">
      <c r="A222" s="338" t="s">
        <v>3</v>
      </c>
      <c r="B222" s="297">
        <f>B36</f>
        <v>2897</v>
      </c>
      <c r="C222" s="297">
        <f>B222/21</f>
        <v>137.95238095238096</v>
      </c>
      <c r="D222" s="297">
        <f>C36</f>
        <v>66140</v>
      </c>
      <c r="E222" s="297">
        <f>D36</f>
        <v>4150</v>
      </c>
      <c r="F222" s="297">
        <f>E36</f>
        <v>30</v>
      </c>
      <c r="G222" s="339">
        <f>D222/B222</f>
        <v>22.830514325163964</v>
      </c>
      <c r="H222" s="72" t="s">
        <v>25</v>
      </c>
    </row>
    <row r="223" spans="1:11" x14ac:dyDescent="0.2">
      <c r="A223" s="338" t="s">
        <v>5</v>
      </c>
      <c r="B223" s="297">
        <f>H36</f>
        <v>3172</v>
      </c>
      <c r="C223" s="297">
        <f>B223/21</f>
        <v>151.04761904761904</v>
      </c>
      <c r="D223" s="297">
        <f>I36</f>
        <v>72941</v>
      </c>
      <c r="E223" s="297">
        <f>J36</f>
        <v>4788</v>
      </c>
      <c r="F223" s="297">
        <f>K36</f>
        <v>37</v>
      </c>
      <c r="G223" s="339">
        <f t="shared" ref="G223:G231" si="0">D223/B223</f>
        <v>22.995271122320304</v>
      </c>
      <c r="H223" s="72" t="s">
        <v>25</v>
      </c>
    </row>
    <row r="224" spans="1:11" x14ac:dyDescent="0.2">
      <c r="A224" s="338" t="s">
        <v>6</v>
      </c>
      <c r="B224" s="297">
        <f>B72</f>
        <v>3678</v>
      </c>
      <c r="C224" s="297">
        <f>B224/21</f>
        <v>175.14285714285714</v>
      </c>
      <c r="D224" s="297">
        <f>C72</f>
        <v>85978</v>
      </c>
      <c r="E224" s="297">
        <f>D72</f>
        <v>5512</v>
      </c>
      <c r="F224" s="297">
        <f>E72</f>
        <v>45</v>
      </c>
      <c r="G224" s="339">
        <f t="shared" si="0"/>
        <v>23.376291462751496</v>
      </c>
      <c r="H224" s="72" t="s">
        <v>25</v>
      </c>
    </row>
    <row r="225" spans="1:8" x14ac:dyDescent="0.2">
      <c r="A225" s="338" t="s">
        <v>7</v>
      </c>
      <c r="B225" s="297">
        <f>H72</f>
        <v>3121</v>
      </c>
      <c r="C225" s="297">
        <f>B225/21</f>
        <v>148.61904761904762</v>
      </c>
      <c r="D225" s="297">
        <f>I72</f>
        <v>72617</v>
      </c>
      <c r="E225" s="297">
        <f>J72</f>
        <v>4640</v>
      </c>
      <c r="F225" s="297">
        <f>K72</f>
        <v>35</v>
      </c>
      <c r="G225" s="339">
        <f t="shared" si="0"/>
        <v>23.267222044216599</v>
      </c>
      <c r="H225" s="72" t="s">
        <v>25</v>
      </c>
    </row>
    <row r="226" spans="1:8" x14ac:dyDescent="0.2">
      <c r="A226" s="338" t="s">
        <v>8</v>
      </c>
      <c r="B226" s="297">
        <f>B108</f>
        <v>2878</v>
      </c>
      <c r="C226" s="297">
        <f>B226/18</f>
        <v>159.88888888888889</v>
      </c>
      <c r="D226" s="297">
        <f>C108</f>
        <v>65040</v>
      </c>
      <c r="E226" s="297">
        <f>D108</f>
        <v>4216</v>
      </c>
      <c r="F226" s="297">
        <f>E108</f>
        <v>26</v>
      </c>
      <c r="G226" s="339">
        <f t="shared" si="0"/>
        <v>22.599027102154274</v>
      </c>
      <c r="H226" s="72" t="s">
        <v>25</v>
      </c>
    </row>
    <row r="227" spans="1:8" x14ac:dyDescent="0.2">
      <c r="A227" s="338" t="s">
        <v>9</v>
      </c>
      <c r="B227" s="297">
        <f>H108</f>
        <v>4150</v>
      </c>
      <c r="C227" s="297">
        <f>B227/20</f>
        <v>207.5</v>
      </c>
      <c r="D227" s="297">
        <f>I108</f>
        <v>95287</v>
      </c>
      <c r="E227" s="297">
        <f>J108</f>
        <v>8202</v>
      </c>
      <c r="F227" s="297">
        <f>K108</f>
        <v>42</v>
      </c>
      <c r="G227" s="339">
        <f t="shared" si="0"/>
        <v>22.960722891566267</v>
      </c>
      <c r="H227" s="72" t="s">
        <v>25</v>
      </c>
    </row>
    <row r="228" spans="1:8" x14ac:dyDescent="0.2">
      <c r="A228" s="338" t="s">
        <v>10</v>
      </c>
      <c r="B228" s="297">
        <f>B144</f>
        <v>3987</v>
      </c>
      <c r="C228" s="297">
        <f>B228/20</f>
        <v>199.35</v>
      </c>
      <c r="D228" s="297">
        <f>C144</f>
        <v>88740</v>
      </c>
      <c r="E228" s="297">
        <f>D144</f>
        <v>8808</v>
      </c>
      <c r="F228" s="297">
        <f>E144</f>
        <v>65</v>
      </c>
      <c r="G228" s="339">
        <f t="shared" si="0"/>
        <v>22.257336343115124</v>
      </c>
      <c r="H228" s="72" t="s">
        <v>25</v>
      </c>
    </row>
    <row r="229" spans="1:8" x14ac:dyDescent="0.2">
      <c r="A229" s="338" t="s">
        <v>11</v>
      </c>
      <c r="B229" s="297">
        <f>H144</f>
        <v>2487</v>
      </c>
      <c r="C229" s="297">
        <f>B229/20</f>
        <v>124.35</v>
      </c>
      <c r="D229" s="297">
        <f>I144</f>
        <v>56127</v>
      </c>
      <c r="E229" s="297">
        <f>J144</f>
        <v>5200</v>
      </c>
      <c r="F229" s="297">
        <f>K144</f>
        <v>16</v>
      </c>
      <c r="G229" s="339">
        <f t="shared" si="0"/>
        <v>22.568154402895054</v>
      </c>
      <c r="H229" s="72" t="s">
        <v>25</v>
      </c>
    </row>
    <row r="230" spans="1:8" x14ac:dyDescent="0.2">
      <c r="A230" s="338" t="s">
        <v>12</v>
      </c>
      <c r="B230" s="297">
        <f>B180</f>
        <v>3706</v>
      </c>
      <c r="C230" s="297">
        <f>B230/21</f>
        <v>176.47619047619048</v>
      </c>
      <c r="D230" s="297">
        <f>C180</f>
        <v>83933</v>
      </c>
      <c r="E230" s="297">
        <f>D180</f>
        <v>6374</v>
      </c>
      <c r="F230" s="297">
        <f>E180</f>
        <v>48</v>
      </c>
      <c r="G230" s="339">
        <f t="shared" si="0"/>
        <v>22.647868321640583</v>
      </c>
      <c r="H230" s="72" t="s">
        <v>25</v>
      </c>
    </row>
    <row r="231" spans="1:8" x14ac:dyDescent="0.2">
      <c r="A231" s="338" t="s">
        <v>13</v>
      </c>
      <c r="B231" s="297">
        <f>H180</f>
        <v>3758</v>
      </c>
      <c r="C231" s="297">
        <f>B231/22</f>
        <v>170.81818181818181</v>
      </c>
      <c r="D231" s="297">
        <f>I180</f>
        <v>81708</v>
      </c>
      <c r="E231" s="297">
        <f>J180</f>
        <v>6380</v>
      </c>
      <c r="F231" s="297">
        <f>K180</f>
        <v>42</v>
      </c>
      <c r="G231" s="339">
        <f t="shared" si="0"/>
        <v>21.74241617881852</v>
      </c>
      <c r="H231" s="72" t="s">
        <v>25</v>
      </c>
    </row>
    <row r="232" spans="1:8" x14ac:dyDescent="0.2">
      <c r="A232" s="338" t="s">
        <v>14</v>
      </c>
      <c r="B232" s="297">
        <f>B216</f>
        <v>3328</v>
      </c>
      <c r="C232" s="297">
        <f>B232/19</f>
        <v>175.15789473684211</v>
      </c>
      <c r="D232" s="297">
        <f>C216</f>
        <v>77289</v>
      </c>
      <c r="E232" s="297">
        <f>D216</f>
        <v>5246</v>
      </c>
      <c r="F232" s="297">
        <f>E216</f>
        <v>30</v>
      </c>
      <c r="G232" s="339">
        <f>D232/B232</f>
        <v>23.223858173076923</v>
      </c>
      <c r="H232" s="72" t="s">
        <v>25</v>
      </c>
    </row>
    <row r="233" spans="1:8" ht="13.5" thickBot="1" x14ac:dyDescent="0.25">
      <c r="A233" s="338" t="s">
        <v>15</v>
      </c>
      <c r="B233" s="297">
        <f>H216</f>
        <v>2306</v>
      </c>
      <c r="C233" s="297">
        <f>B233/15</f>
        <v>153.73333333333332</v>
      </c>
      <c r="D233" s="297">
        <f>I216</f>
        <v>53123</v>
      </c>
      <c r="E233" s="297">
        <f>J216</f>
        <v>3184</v>
      </c>
      <c r="F233" s="297">
        <f>K216</f>
        <v>15</v>
      </c>
      <c r="G233" s="339">
        <f>D233/B233</f>
        <v>23.036860364267127</v>
      </c>
      <c r="H233" s="72" t="s">
        <v>25</v>
      </c>
    </row>
    <row r="234" spans="1:8" x14ac:dyDescent="0.2">
      <c r="A234" s="340" t="s">
        <v>4</v>
      </c>
      <c r="B234" s="341">
        <f>SUM(B222:B233)</f>
        <v>39468</v>
      </c>
      <c r="C234" s="341"/>
      <c r="D234" s="341">
        <f>SUM(D222:D233)</f>
        <v>898923</v>
      </c>
      <c r="E234" s="341">
        <f>SUM(E222:E233)</f>
        <v>66700</v>
      </c>
      <c r="F234" s="341">
        <f>SUM(F222:F233)</f>
        <v>431</v>
      </c>
      <c r="G234" s="342"/>
    </row>
    <row r="235" spans="1:8" ht="13.5" thickBot="1" x14ac:dyDescent="0.25">
      <c r="A235" s="343"/>
      <c r="B235" s="344"/>
      <c r="C235" s="344"/>
      <c r="D235" s="344"/>
      <c r="E235" s="344"/>
      <c r="F235" s="344"/>
      <c r="G235" s="345"/>
    </row>
    <row r="236" spans="1:8" ht="13.5" thickTop="1" x14ac:dyDescent="0.2">
      <c r="C236" s="291"/>
    </row>
  </sheetData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608308-1968-4904-9941-567EEF6F82D9}">
  <sheetPr>
    <pageSetUpPr autoPageBreaks="0"/>
  </sheetPr>
  <dimension ref="A1:K236"/>
  <sheetViews>
    <sheetView topLeftCell="A196" zoomScaleNormal="100" workbookViewId="0">
      <selection activeCell="L46" sqref="L1:N1048576"/>
    </sheetView>
  </sheetViews>
  <sheetFormatPr baseColWidth="10" defaultRowHeight="12.75" x14ac:dyDescent="0.2"/>
  <cols>
    <col min="1" max="1" width="12.7109375" style="72" customWidth="1"/>
    <col min="2" max="6" width="11.42578125" style="72"/>
    <col min="7" max="7" width="12.5703125" style="72" customWidth="1"/>
    <col min="8" max="253" width="11.42578125" style="72"/>
    <col min="254" max="254" width="12.7109375" style="72" customWidth="1"/>
    <col min="255" max="259" width="11.42578125" style="72"/>
    <col min="260" max="260" width="12.5703125" style="72" customWidth="1"/>
    <col min="261" max="509" width="11.42578125" style="72"/>
    <col min="510" max="510" width="12.7109375" style="72" customWidth="1"/>
    <col min="511" max="515" width="11.42578125" style="72"/>
    <col min="516" max="516" width="12.5703125" style="72" customWidth="1"/>
    <col min="517" max="765" width="11.42578125" style="72"/>
    <col min="766" max="766" width="12.7109375" style="72" customWidth="1"/>
    <col min="767" max="771" width="11.42578125" style="72"/>
    <col min="772" max="772" width="12.5703125" style="72" customWidth="1"/>
    <col min="773" max="1021" width="11.42578125" style="72"/>
    <col min="1022" max="1022" width="12.7109375" style="72" customWidth="1"/>
    <col min="1023" max="1027" width="11.42578125" style="72"/>
    <col min="1028" max="1028" width="12.5703125" style="72" customWidth="1"/>
    <col min="1029" max="1277" width="11.42578125" style="72"/>
    <col min="1278" max="1278" width="12.7109375" style="72" customWidth="1"/>
    <col min="1279" max="1283" width="11.42578125" style="72"/>
    <col min="1284" max="1284" width="12.5703125" style="72" customWidth="1"/>
    <col min="1285" max="1533" width="11.42578125" style="72"/>
    <col min="1534" max="1534" width="12.7109375" style="72" customWidth="1"/>
    <col min="1535" max="1539" width="11.42578125" style="72"/>
    <col min="1540" max="1540" width="12.5703125" style="72" customWidth="1"/>
    <col min="1541" max="1789" width="11.42578125" style="72"/>
    <col min="1790" max="1790" width="12.7109375" style="72" customWidth="1"/>
    <col min="1791" max="1795" width="11.42578125" style="72"/>
    <col min="1796" max="1796" width="12.5703125" style="72" customWidth="1"/>
    <col min="1797" max="2045" width="11.42578125" style="72"/>
    <col min="2046" max="2046" width="12.7109375" style="72" customWidth="1"/>
    <col min="2047" max="2051" width="11.42578125" style="72"/>
    <col min="2052" max="2052" width="12.5703125" style="72" customWidth="1"/>
    <col min="2053" max="2301" width="11.42578125" style="72"/>
    <col min="2302" max="2302" width="12.7109375" style="72" customWidth="1"/>
    <col min="2303" max="2307" width="11.42578125" style="72"/>
    <col min="2308" max="2308" width="12.5703125" style="72" customWidth="1"/>
    <col min="2309" max="2557" width="11.42578125" style="72"/>
    <col min="2558" max="2558" width="12.7109375" style="72" customWidth="1"/>
    <col min="2559" max="2563" width="11.42578125" style="72"/>
    <col min="2564" max="2564" width="12.5703125" style="72" customWidth="1"/>
    <col min="2565" max="2813" width="11.42578125" style="72"/>
    <col min="2814" max="2814" width="12.7109375" style="72" customWidth="1"/>
    <col min="2815" max="2819" width="11.42578125" style="72"/>
    <col min="2820" max="2820" width="12.5703125" style="72" customWidth="1"/>
    <col min="2821" max="3069" width="11.42578125" style="72"/>
    <col min="3070" max="3070" width="12.7109375" style="72" customWidth="1"/>
    <col min="3071" max="3075" width="11.42578125" style="72"/>
    <col min="3076" max="3076" width="12.5703125" style="72" customWidth="1"/>
    <col min="3077" max="3325" width="11.42578125" style="72"/>
    <col min="3326" max="3326" width="12.7109375" style="72" customWidth="1"/>
    <col min="3327" max="3331" width="11.42578125" style="72"/>
    <col min="3332" max="3332" width="12.5703125" style="72" customWidth="1"/>
    <col min="3333" max="3581" width="11.42578125" style="72"/>
    <col min="3582" max="3582" width="12.7109375" style="72" customWidth="1"/>
    <col min="3583" max="3587" width="11.42578125" style="72"/>
    <col min="3588" max="3588" width="12.5703125" style="72" customWidth="1"/>
    <col min="3589" max="3837" width="11.42578125" style="72"/>
    <col min="3838" max="3838" width="12.7109375" style="72" customWidth="1"/>
    <col min="3839" max="3843" width="11.42578125" style="72"/>
    <col min="3844" max="3844" width="12.5703125" style="72" customWidth="1"/>
    <col min="3845" max="4093" width="11.42578125" style="72"/>
    <col min="4094" max="4094" width="12.7109375" style="72" customWidth="1"/>
    <col min="4095" max="4099" width="11.42578125" style="72"/>
    <col min="4100" max="4100" width="12.5703125" style="72" customWidth="1"/>
    <col min="4101" max="4349" width="11.42578125" style="72"/>
    <col min="4350" max="4350" width="12.7109375" style="72" customWidth="1"/>
    <col min="4351" max="4355" width="11.42578125" style="72"/>
    <col min="4356" max="4356" width="12.5703125" style="72" customWidth="1"/>
    <col min="4357" max="4605" width="11.42578125" style="72"/>
    <col min="4606" max="4606" width="12.7109375" style="72" customWidth="1"/>
    <col min="4607" max="4611" width="11.42578125" style="72"/>
    <col min="4612" max="4612" width="12.5703125" style="72" customWidth="1"/>
    <col min="4613" max="4861" width="11.42578125" style="72"/>
    <col min="4862" max="4862" width="12.7109375" style="72" customWidth="1"/>
    <col min="4863" max="4867" width="11.42578125" style="72"/>
    <col min="4868" max="4868" width="12.5703125" style="72" customWidth="1"/>
    <col min="4869" max="5117" width="11.42578125" style="72"/>
    <col min="5118" max="5118" width="12.7109375" style="72" customWidth="1"/>
    <col min="5119" max="5123" width="11.42578125" style="72"/>
    <col min="5124" max="5124" width="12.5703125" style="72" customWidth="1"/>
    <col min="5125" max="5373" width="11.42578125" style="72"/>
    <col min="5374" max="5374" width="12.7109375" style="72" customWidth="1"/>
    <col min="5375" max="5379" width="11.42578125" style="72"/>
    <col min="5380" max="5380" width="12.5703125" style="72" customWidth="1"/>
    <col min="5381" max="5629" width="11.42578125" style="72"/>
    <col min="5630" max="5630" width="12.7109375" style="72" customWidth="1"/>
    <col min="5631" max="5635" width="11.42578125" style="72"/>
    <col min="5636" max="5636" width="12.5703125" style="72" customWidth="1"/>
    <col min="5637" max="5885" width="11.42578125" style="72"/>
    <col min="5886" max="5886" width="12.7109375" style="72" customWidth="1"/>
    <col min="5887" max="5891" width="11.42578125" style="72"/>
    <col min="5892" max="5892" width="12.5703125" style="72" customWidth="1"/>
    <col min="5893" max="6141" width="11.42578125" style="72"/>
    <col min="6142" max="6142" width="12.7109375" style="72" customWidth="1"/>
    <col min="6143" max="6147" width="11.42578125" style="72"/>
    <col min="6148" max="6148" width="12.5703125" style="72" customWidth="1"/>
    <col min="6149" max="6397" width="11.42578125" style="72"/>
    <col min="6398" max="6398" width="12.7109375" style="72" customWidth="1"/>
    <col min="6399" max="6403" width="11.42578125" style="72"/>
    <col min="6404" max="6404" width="12.5703125" style="72" customWidth="1"/>
    <col min="6405" max="6653" width="11.42578125" style="72"/>
    <col min="6654" max="6654" width="12.7109375" style="72" customWidth="1"/>
    <col min="6655" max="6659" width="11.42578125" style="72"/>
    <col min="6660" max="6660" width="12.5703125" style="72" customWidth="1"/>
    <col min="6661" max="6909" width="11.42578125" style="72"/>
    <col min="6910" max="6910" width="12.7109375" style="72" customWidth="1"/>
    <col min="6911" max="6915" width="11.42578125" style="72"/>
    <col min="6916" max="6916" width="12.5703125" style="72" customWidth="1"/>
    <col min="6917" max="7165" width="11.42578125" style="72"/>
    <col min="7166" max="7166" width="12.7109375" style="72" customWidth="1"/>
    <col min="7167" max="7171" width="11.42578125" style="72"/>
    <col min="7172" max="7172" width="12.5703125" style="72" customWidth="1"/>
    <col min="7173" max="7421" width="11.42578125" style="72"/>
    <col min="7422" max="7422" width="12.7109375" style="72" customWidth="1"/>
    <col min="7423" max="7427" width="11.42578125" style="72"/>
    <col min="7428" max="7428" width="12.5703125" style="72" customWidth="1"/>
    <col min="7429" max="7677" width="11.42578125" style="72"/>
    <col min="7678" max="7678" width="12.7109375" style="72" customWidth="1"/>
    <col min="7679" max="7683" width="11.42578125" style="72"/>
    <col min="7684" max="7684" width="12.5703125" style="72" customWidth="1"/>
    <col min="7685" max="7933" width="11.42578125" style="72"/>
    <col min="7934" max="7934" width="12.7109375" style="72" customWidth="1"/>
    <col min="7935" max="7939" width="11.42578125" style="72"/>
    <col min="7940" max="7940" width="12.5703125" style="72" customWidth="1"/>
    <col min="7941" max="8189" width="11.42578125" style="72"/>
    <col min="8190" max="8190" width="12.7109375" style="72" customWidth="1"/>
    <col min="8191" max="8195" width="11.42578125" style="72"/>
    <col min="8196" max="8196" width="12.5703125" style="72" customWidth="1"/>
    <col min="8197" max="8445" width="11.42578125" style="72"/>
    <col min="8446" max="8446" width="12.7109375" style="72" customWidth="1"/>
    <col min="8447" max="8451" width="11.42578125" style="72"/>
    <col min="8452" max="8452" width="12.5703125" style="72" customWidth="1"/>
    <col min="8453" max="8701" width="11.42578125" style="72"/>
    <col min="8702" max="8702" width="12.7109375" style="72" customWidth="1"/>
    <col min="8703" max="8707" width="11.42578125" style="72"/>
    <col min="8708" max="8708" width="12.5703125" style="72" customWidth="1"/>
    <col min="8709" max="8957" width="11.42578125" style="72"/>
    <col min="8958" max="8958" width="12.7109375" style="72" customWidth="1"/>
    <col min="8959" max="8963" width="11.42578125" style="72"/>
    <col min="8964" max="8964" width="12.5703125" style="72" customWidth="1"/>
    <col min="8965" max="9213" width="11.42578125" style="72"/>
    <col min="9214" max="9214" width="12.7109375" style="72" customWidth="1"/>
    <col min="9215" max="9219" width="11.42578125" style="72"/>
    <col min="9220" max="9220" width="12.5703125" style="72" customWidth="1"/>
    <col min="9221" max="9469" width="11.42578125" style="72"/>
    <col min="9470" max="9470" width="12.7109375" style="72" customWidth="1"/>
    <col min="9471" max="9475" width="11.42578125" style="72"/>
    <col min="9476" max="9476" width="12.5703125" style="72" customWidth="1"/>
    <col min="9477" max="9725" width="11.42578125" style="72"/>
    <col min="9726" max="9726" width="12.7109375" style="72" customWidth="1"/>
    <col min="9727" max="9731" width="11.42578125" style="72"/>
    <col min="9732" max="9732" width="12.5703125" style="72" customWidth="1"/>
    <col min="9733" max="9981" width="11.42578125" style="72"/>
    <col min="9982" max="9982" width="12.7109375" style="72" customWidth="1"/>
    <col min="9983" max="9987" width="11.42578125" style="72"/>
    <col min="9988" max="9988" width="12.5703125" style="72" customWidth="1"/>
    <col min="9989" max="10237" width="11.42578125" style="72"/>
    <col min="10238" max="10238" width="12.7109375" style="72" customWidth="1"/>
    <col min="10239" max="10243" width="11.42578125" style="72"/>
    <col min="10244" max="10244" width="12.5703125" style="72" customWidth="1"/>
    <col min="10245" max="10493" width="11.42578125" style="72"/>
    <col min="10494" max="10494" width="12.7109375" style="72" customWidth="1"/>
    <col min="10495" max="10499" width="11.42578125" style="72"/>
    <col min="10500" max="10500" width="12.5703125" style="72" customWidth="1"/>
    <col min="10501" max="10749" width="11.42578125" style="72"/>
    <col min="10750" max="10750" width="12.7109375" style="72" customWidth="1"/>
    <col min="10751" max="10755" width="11.42578125" style="72"/>
    <col min="10756" max="10756" width="12.5703125" style="72" customWidth="1"/>
    <col min="10757" max="11005" width="11.42578125" style="72"/>
    <col min="11006" max="11006" width="12.7109375" style="72" customWidth="1"/>
    <col min="11007" max="11011" width="11.42578125" style="72"/>
    <col min="11012" max="11012" width="12.5703125" style="72" customWidth="1"/>
    <col min="11013" max="11261" width="11.42578125" style="72"/>
    <col min="11262" max="11262" width="12.7109375" style="72" customWidth="1"/>
    <col min="11263" max="11267" width="11.42578125" style="72"/>
    <col min="11268" max="11268" width="12.5703125" style="72" customWidth="1"/>
    <col min="11269" max="11517" width="11.42578125" style="72"/>
    <col min="11518" max="11518" width="12.7109375" style="72" customWidth="1"/>
    <col min="11519" max="11523" width="11.42578125" style="72"/>
    <col min="11524" max="11524" width="12.5703125" style="72" customWidth="1"/>
    <col min="11525" max="11773" width="11.42578125" style="72"/>
    <col min="11774" max="11774" width="12.7109375" style="72" customWidth="1"/>
    <col min="11775" max="11779" width="11.42578125" style="72"/>
    <col min="11780" max="11780" width="12.5703125" style="72" customWidth="1"/>
    <col min="11781" max="12029" width="11.42578125" style="72"/>
    <col min="12030" max="12030" width="12.7109375" style="72" customWidth="1"/>
    <col min="12031" max="12035" width="11.42578125" style="72"/>
    <col min="12036" max="12036" width="12.5703125" style="72" customWidth="1"/>
    <col min="12037" max="12285" width="11.42578125" style="72"/>
    <col min="12286" max="12286" width="12.7109375" style="72" customWidth="1"/>
    <col min="12287" max="12291" width="11.42578125" style="72"/>
    <col min="12292" max="12292" width="12.5703125" style="72" customWidth="1"/>
    <col min="12293" max="12541" width="11.42578125" style="72"/>
    <col min="12542" max="12542" width="12.7109375" style="72" customWidth="1"/>
    <col min="12543" max="12547" width="11.42578125" style="72"/>
    <col min="12548" max="12548" width="12.5703125" style="72" customWidth="1"/>
    <col min="12549" max="12797" width="11.42578125" style="72"/>
    <col min="12798" max="12798" width="12.7109375" style="72" customWidth="1"/>
    <col min="12799" max="12803" width="11.42578125" style="72"/>
    <col min="12804" max="12804" width="12.5703125" style="72" customWidth="1"/>
    <col min="12805" max="13053" width="11.42578125" style="72"/>
    <col min="13054" max="13054" width="12.7109375" style="72" customWidth="1"/>
    <col min="13055" max="13059" width="11.42578125" style="72"/>
    <col min="13060" max="13060" width="12.5703125" style="72" customWidth="1"/>
    <col min="13061" max="13309" width="11.42578125" style="72"/>
    <col min="13310" max="13310" width="12.7109375" style="72" customWidth="1"/>
    <col min="13311" max="13315" width="11.42578125" style="72"/>
    <col min="13316" max="13316" width="12.5703125" style="72" customWidth="1"/>
    <col min="13317" max="13565" width="11.42578125" style="72"/>
    <col min="13566" max="13566" width="12.7109375" style="72" customWidth="1"/>
    <col min="13567" max="13571" width="11.42578125" style="72"/>
    <col min="13572" max="13572" width="12.5703125" style="72" customWidth="1"/>
    <col min="13573" max="13821" width="11.42578125" style="72"/>
    <col min="13822" max="13822" width="12.7109375" style="72" customWidth="1"/>
    <col min="13823" max="13827" width="11.42578125" style="72"/>
    <col min="13828" max="13828" width="12.5703125" style="72" customWidth="1"/>
    <col min="13829" max="14077" width="11.42578125" style="72"/>
    <col min="14078" max="14078" width="12.7109375" style="72" customWidth="1"/>
    <col min="14079" max="14083" width="11.42578125" style="72"/>
    <col min="14084" max="14084" width="12.5703125" style="72" customWidth="1"/>
    <col min="14085" max="14333" width="11.42578125" style="72"/>
    <col min="14334" max="14334" width="12.7109375" style="72" customWidth="1"/>
    <col min="14335" max="14339" width="11.42578125" style="72"/>
    <col min="14340" max="14340" width="12.5703125" style="72" customWidth="1"/>
    <col min="14341" max="14589" width="11.42578125" style="72"/>
    <col min="14590" max="14590" width="12.7109375" style="72" customWidth="1"/>
    <col min="14591" max="14595" width="11.42578125" style="72"/>
    <col min="14596" max="14596" width="12.5703125" style="72" customWidth="1"/>
    <col min="14597" max="14845" width="11.42578125" style="72"/>
    <col min="14846" max="14846" width="12.7109375" style="72" customWidth="1"/>
    <col min="14847" max="14851" width="11.42578125" style="72"/>
    <col min="14852" max="14852" width="12.5703125" style="72" customWidth="1"/>
    <col min="14853" max="15101" width="11.42578125" style="72"/>
    <col min="15102" max="15102" width="12.7109375" style="72" customWidth="1"/>
    <col min="15103" max="15107" width="11.42578125" style="72"/>
    <col min="15108" max="15108" width="12.5703125" style="72" customWidth="1"/>
    <col min="15109" max="15357" width="11.42578125" style="72"/>
    <col min="15358" max="15358" width="12.7109375" style="72" customWidth="1"/>
    <col min="15359" max="15363" width="11.42578125" style="72"/>
    <col min="15364" max="15364" width="12.5703125" style="72" customWidth="1"/>
    <col min="15365" max="15613" width="11.42578125" style="72"/>
    <col min="15614" max="15614" width="12.7109375" style="72" customWidth="1"/>
    <col min="15615" max="15619" width="11.42578125" style="72"/>
    <col min="15620" max="15620" width="12.5703125" style="72" customWidth="1"/>
    <col min="15621" max="15869" width="11.42578125" style="72"/>
    <col min="15870" max="15870" width="12.7109375" style="72" customWidth="1"/>
    <col min="15871" max="15875" width="11.42578125" style="72"/>
    <col min="15876" max="15876" width="12.5703125" style="72" customWidth="1"/>
    <col min="15877" max="16125" width="11.42578125" style="72"/>
    <col min="16126" max="16126" width="12.7109375" style="72" customWidth="1"/>
    <col min="16127" max="16131" width="11.42578125" style="72"/>
    <col min="16132" max="16132" width="12.5703125" style="72" customWidth="1"/>
    <col min="16133" max="16384" width="11.42578125" style="72"/>
  </cols>
  <sheetData>
    <row r="1" spans="1:11" ht="23.25" x14ac:dyDescent="0.35">
      <c r="E1" s="277" t="s">
        <v>156</v>
      </c>
      <c r="F1" s="278"/>
      <c r="G1" s="279"/>
    </row>
    <row r="2" spans="1:11" ht="23.25" x14ac:dyDescent="0.35">
      <c r="E2" s="278"/>
      <c r="F2" s="278"/>
      <c r="G2" s="279"/>
      <c r="H2" s="280"/>
      <c r="I2" s="281" t="s">
        <v>40</v>
      </c>
      <c r="J2" s="281" t="s">
        <v>41</v>
      </c>
    </row>
    <row r="3" spans="1:11" ht="13.5" thickBot="1" x14ac:dyDescent="0.25">
      <c r="H3" s="282"/>
      <c r="I3" s="282"/>
      <c r="J3" s="282"/>
      <c r="K3" s="282"/>
    </row>
    <row r="4" spans="1:11" ht="14.25" thickTop="1" thickBot="1" x14ac:dyDescent="0.25">
      <c r="A4" s="283" t="s">
        <v>3</v>
      </c>
      <c r="B4" s="284" t="s">
        <v>34</v>
      </c>
      <c r="C4" s="284" t="s">
        <v>35</v>
      </c>
      <c r="D4" s="284" t="s">
        <v>42</v>
      </c>
      <c r="E4" s="285" t="s">
        <v>43</v>
      </c>
      <c r="F4" s="282"/>
      <c r="G4" s="283" t="s">
        <v>5</v>
      </c>
      <c r="H4" s="286" t="s">
        <v>34</v>
      </c>
      <c r="I4" s="286" t="s">
        <v>35</v>
      </c>
      <c r="J4" s="286" t="s">
        <v>42</v>
      </c>
      <c r="K4" s="287" t="s">
        <v>43</v>
      </c>
    </row>
    <row r="5" spans="1:11" x14ac:dyDescent="0.2">
      <c r="A5" s="73">
        <v>1</v>
      </c>
      <c r="B5" s="289"/>
      <c r="C5" s="289"/>
      <c r="D5" s="289"/>
      <c r="E5" s="290"/>
      <c r="F5" s="291"/>
      <c r="G5" s="85">
        <v>1</v>
      </c>
      <c r="H5" s="292">
        <v>127</v>
      </c>
      <c r="I5" s="292">
        <v>2795</v>
      </c>
      <c r="J5" s="292">
        <v>208</v>
      </c>
      <c r="K5" s="293">
        <v>0</v>
      </c>
    </row>
    <row r="6" spans="1:11" x14ac:dyDescent="0.2">
      <c r="A6" s="76">
        <v>2</v>
      </c>
      <c r="B6" s="295"/>
      <c r="C6" s="295"/>
      <c r="D6" s="295"/>
      <c r="E6" s="296"/>
      <c r="G6" s="79">
        <v>2</v>
      </c>
      <c r="H6" s="297">
        <v>180</v>
      </c>
      <c r="I6" s="297">
        <v>4460</v>
      </c>
      <c r="J6" s="297">
        <v>312</v>
      </c>
      <c r="K6" s="298">
        <v>7</v>
      </c>
    </row>
    <row r="7" spans="1:11" x14ac:dyDescent="0.2">
      <c r="A7" s="79">
        <v>3</v>
      </c>
      <c r="B7" s="300">
        <v>94</v>
      </c>
      <c r="C7" s="300">
        <v>2183</v>
      </c>
      <c r="D7" s="300">
        <v>120</v>
      </c>
      <c r="E7" s="301">
        <v>2</v>
      </c>
      <c r="G7" s="79">
        <v>3</v>
      </c>
      <c r="H7" s="297">
        <v>142</v>
      </c>
      <c r="I7" s="297">
        <v>3299</v>
      </c>
      <c r="J7" s="297">
        <v>240</v>
      </c>
      <c r="K7" s="298">
        <v>5</v>
      </c>
    </row>
    <row r="8" spans="1:11" x14ac:dyDescent="0.2">
      <c r="A8" s="79">
        <v>4</v>
      </c>
      <c r="B8" s="304">
        <v>109</v>
      </c>
      <c r="C8" s="304">
        <v>2615</v>
      </c>
      <c r="D8" s="304">
        <v>144</v>
      </c>
      <c r="E8" s="305">
        <v>0</v>
      </c>
      <c r="G8" s="294">
        <v>4</v>
      </c>
      <c r="H8" s="123"/>
      <c r="I8" s="302"/>
      <c r="J8" s="302"/>
      <c r="K8" s="303"/>
    </row>
    <row r="9" spans="1:11" x14ac:dyDescent="0.2">
      <c r="A9" s="79">
        <v>5</v>
      </c>
      <c r="B9" s="297">
        <v>121</v>
      </c>
      <c r="C9" s="297">
        <v>2969</v>
      </c>
      <c r="D9" s="297">
        <v>136</v>
      </c>
      <c r="E9" s="298">
        <v>0</v>
      </c>
      <c r="G9" s="294">
        <v>5</v>
      </c>
      <c r="H9" s="302"/>
      <c r="I9" s="302"/>
      <c r="J9" s="302"/>
      <c r="K9" s="303"/>
    </row>
    <row r="10" spans="1:11" x14ac:dyDescent="0.2">
      <c r="A10" s="79">
        <v>6</v>
      </c>
      <c r="B10" s="297">
        <v>171</v>
      </c>
      <c r="C10" s="297">
        <v>3796</v>
      </c>
      <c r="D10" s="297">
        <v>248</v>
      </c>
      <c r="E10" s="298">
        <v>4</v>
      </c>
      <c r="G10" s="294">
        <v>6</v>
      </c>
      <c r="H10" s="297">
        <v>120</v>
      </c>
      <c r="I10" s="297">
        <v>2800</v>
      </c>
      <c r="J10" s="297">
        <v>160</v>
      </c>
      <c r="K10" s="298">
        <v>2</v>
      </c>
    </row>
    <row r="11" spans="1:11" x14ac:dyDescent="0.2">
      <c r="A11" s="76">
        <v>7</v>
      </c>
      <c r="B11" s="306"/>
      <c r="C11" s="306"/>
      <c r="D11" s="306"/>
      <c r="E11" s="307"/>
      <c r="G11" s="294">
        <v>7</v>
      </c>
      <c r="H11" s="297">
        <v>122</v>
      </c>
      <c r="I11" s="297">
        <v>2851</v>
      </c>
      <c r="J11" s="297">
        <v>216</v>
      </c>
      <c r="K11" s="298">
        <v>7</v>
      </c>
    </row>
    <row r="12" spans="1:11" x14ac:dyDescent="0.2">
      <c r="A12" s="76">
        <v>8</v>
      </c>
      <c r="B12" s="302"/>
      <c r="C12" s="302"/>
      <c r="D12" s="302"/>
      <c r="E12" s="303"/>
      <c r="G12" s="294">
        <v>8</v>
      </c>
      <c r="H12" s="297">
        <v>133</v>
      </c>
      <c r="I12" s="297">
        <v>3001</v>
      </c>
      <c r="J12" s="297">
        <v>232</v>
      </c>
      <c r="K12" s="298">
        <v>5</v>
      </c>
    </row>
    <row r="13" spans="1:11" x14ac:dyDescent="0.2">
      <c r="A13" s="79">
        <v>9</v>
      </c>
      <c r="B13" s="297">
        <v>131</v>
      </c>
      <c r="C13" s="297">
        <v>2929</v>
      </c>
      <c r="D13" s="297">
        <v>152</v>
      </c>
      <c r="E13" s="298">
        <v>2</v>
      </c>
      <c r="G13" s="294">
        <v>9</v>
      </c>
      <c r="H13" s="297">
        <v>134</v>
      </c>
      <c r="I13" s="297">
        <v>3311</v>
      </c>
      <c r="J13" s="297">
        <v>168</v>
      </c>
      <c r="K13" s="298">
        <v>9</v>
      </c>
    </row>
    <row r="14" spans="1:11" x14ac:dyDescent="0.2">
      <c r="A14" s="79">
        <v>10</v>
      </c>
      <c r="B14" s="297">
        <v>150</v>
      </c>
      <c r="C14" s="297">
        <v>3268</v>
      </c>
      <c r="D14" s="297">
        <v>216</v>
      </c>
      <c r="E14" s="298">
        <v>19</v>
      </c>
      <c r="G14" s="294">
        <v>10</v>
      </c>
      <c r="H14" s="82">
        <v>113</v>
      </c>
      <c r="I14" s="297">
        <v>2634</v>
      </c>
      <c r="J14" s="297">
        <v>152</v>
      </c>
      <c r="K14" s="298">
        <v>3</v>
      </c>
    </row>
    <row r="15" spans="1:11" x14ac:dyDescent="0.2">
      <c r="A15" s="79">
        <v>11</v>
      </c>
      <c r="B15" s="297">
        <v>155</v>
      </c>
      <c r="C15" s="297">
        <v>3538</v>
      </c>
      <c r="D15" s="297">
        <v>240</v>
      </c>
      <c r="E15" s="298">
        <v>8</v>
      </c>
      <c r="G15" s="294">
        <v>11</v>
      </c>
      <c r="H15" s="302"/>
      <c r="I15" s="302"/>
      <c r="J15" s="302"/>
      <c r="K15" s="303"/>
    </row>
    <row r="16" spans="1:11" x14ac:dyDescent="0.2">
      <c r="A16" s="79">
        <v>12</v>
      </c>
      <c r="B16" s="297">
        <v>165</v>
      </c>
      <c r="C16" s="297">
        <v>3912</v>
      </c>
      <c r="D16" s="297">
        <v>200</v>
      </c>
      <c r="E16" s="298">
        <v>5</v>
      </c>
      <c r="G16" s="294">
        <v>12</v>
      </c>
      <c r="H16" s="302"/>
      <c r="I16" s="302"/>
      <c r="J16" s="302"/>
      <c r="K16" s="303"/>
    </row>
    <row r="17" spans="1:11" x14ac:dyDescent="0.2">
      <c r="A17" s="79">
        <v>13</v>
      </c>
      <c r="B17" s="297">
        <v>128</v>
      </c>
      <c r="C17" s="297">
        <v>2837</v>
      </c>
      <c r="D17" s="297">
        <v>160</v>
      </c>
      <c r="E17" s="298">
        <v>5</v>
      </c>
      <c r="G17" s="294">
        <v>13</v>
      </c>
      <c r="H17" s="297">
        <v>113</v>
      </c>
      <c r="I17" s="297">
        <v>2621</v>
      </c>
      <c r="J17" s="297">
        <v>136</v>
      </c>
      <c r="K17" s="298">
        <v>9</v>
      </c>
    </row>
    <row r="18" spans="1:11" x14ac:dyDescent="0.2">
      <c r="A18" s="76">
        <v>14</v>
      </c>
      <c r="B18" s="302"/>
      <c r="C18" s="302"/>
      <c r="D18" s="302"/>
      <c r="E18" s="303"/>
      <c r="G18" s="294">
        <v>14</v>
      </c>
      <c r="H18" s="297">
        <v>123</v>
      </c>
      <c r="I18" s="297">
        <v>2944</v>
      </c>
      <c r="J18" s="297">
        <v>120</v>
      </c>
      <c r="K18" s="298">
        <v>7</v>
      </c>
    </row>
    <row r="19" spans="1:11" x14ac:dyDescent="0.2">
      <c r="A19" s="76">
        <v>15</v>
      </c>
      <c r="B19" s="302"/>
      <c r="C19" s="302"/>
      <c r="D19" s="302"/>
      <c r="E19" s="303"/>
      <c r="G19" s="294">
        <v>15</v>
      </c>
      <c r="H19" s="297">
        <v>118</v>
      </c>
      <c r="I19" s="297">
        <v>2799</v>
      </c>
      <c r="J19" s="297">
        <v>136</v>
      </c>
      <c r="K19" s="298">
        <v>6</v>
      </c>
    </row>
    <row r="20" spans="1:11" x14ac:dyDescent="0.2">
      <c r="A20" s="79">
        <v>16</v>
      </c>
      <c r="B20" s="310">
        <v>90</v>
      </c>
      <c r="C20" s="297">
        <v>2044</v>
      </c>
      <c r="D20" s="297">
        <v>134</v>
      </c>
      <c r="E20" s="298">
        <v>9</v>
      </c>
      <c r="G20" s="294">
        <v>16</v>
      </c>
      <c r="H20" s="297">
        <v>132</v>
      </c>
      <c r="I20" s="297">
        <v>3151</v>
      </c>
      <c r="J20" s="297">
        <v>200</v>
      </c>
      <c r="K20" s="298">
        <v>11</v>
      </c>
    </row>
    <row r="21" spans="1:11" x14ac:dyDescent="0.2">
      <c r="A21" s="79">
        <v>17</v>
      </c>
      <c r="B21" s="308">
        <v>219</v>
      </c>
      <c r="C21" s="297">
        <v>4845</v>
      </c>
      <c r="D21" s="297">
        <v>288</v>
      </c>
      <c r="E21" s="298">
        <v>5</v>
      </c>
      <c r="G21" s="294">
        <v>17</v>
      </c>
      <c r="H21" s="310">
        <v>105</v>
      </c>
      <c r="I21" s="297">
        <v>2250</v>
      </c>
      <c r="J21" s="297">
        <v>184</v>
      </c>
      <c r="K21" s="298">
        <v>6</v>
      </c>
    </row>
    <row r="22" spans="1:11" x14ac:dyDescent="0.2">
      <c r="A22" s="79">
        <v>18</v>
      </c>
      <c r="B22" s="297">
        <v>141</v>
      </c>
      <c r="C22" s="297">
        <v>3359</v>
      </c>
      <c r="D22" s="297">
        <v>208</v>
      </c>
      <c r="E22" s="298">
        <v>5</v>
      </c>
      <c r="G22" s="294">
        <v>18</v>
      </c>
      <c r="H22" s="302"/>
      <c r="I22" s="302"/>
      <c r="J22" s="302"/>
      <c r="K22" s="303"/>
    </row>
    <row r="23" spans="1:11" x14ac:dyDescent="0.2">
      <c r="A23" s="79">
        <v>19</v>
      </c>
      <c r="B23" s="297">
        <v>129</v>
      </c>
      <c r="C23" s="297">
        <v>3183</v>
      </c>
      <c r="D23" s="297">
        <v>144</v>
      </c>
      <c r="E23" s="298">
        <v>8</v>
      </c>
      <c r="G23" s="294">
        <v>19</v>
      </c>
      <c r="H23" s="302"/>
      <c r="I23" s="302"/>
      <c r="J23" s="302"/>
      <c r="K23" s="303"/>
    </row>
    <row r="24" spans="1:11" x14ac:dyDescent="0.2">
      <c r="A24" s="79">
        <v>20</v>
      </c>
      <c r="B24" s="297">
        <v>108</v>
      </c>
      <c r="C24" s="297">
        <v>2530</v>
      </c>
      <c r="D24" s="297">
        <v>120</v>
      </c>
      <c r="E24" s="298">
        <v>4</v>
      </c>
      <c r="G24" s="79">
        <v>20</v>
      </c>
      <c r="H24" s="297">
        <v>183</v>
      </c>
      <c r="I24" s="297">
        <v>4364</v>
      </c>
      <c r="J24" s="297">
        <v>256</v>
      </c>
      <c r="K24" s="298">
        <v>3</v>
      </c>
    </row>
    <row r="25" spans="1:11" x14ac:dyDescent="0.2">
      <c r="A25" s="76">
        <v>21</v>
      </c>
      <c r="B25" s="302"/>
      <c r="C25" s="302"/>
      <c r="D25" s="302"/>
      <c r="E25" s="303"/>
      <c r="G25" s="79">
        <v>21</v>
      </c>
      <c r="H25" s="308">
        <v>201</v>
      </c>
      <c r="I25" s="297">
        <v>4596</v>
      </c>
      <c r="J25" s="297">
        <v>296</v>
      </c>
      <c r="K25" s="298">
        <v>7</v>
      </c>
    </row>
    <row r="26" spans="1:11" x14ac:dyDescent="0.2">
      <c r="A26" s="76">
        <v>22</v>
      </c>
      <c r="B26" s="302"/>
      <c r="C26" s="302"/>
      <c r="D26" s="302"/>
      <c r="E26" s="303"/>
      <c r="G26" s="79">
        <v>22</v>
      </c>
      <c r="H26" s="297">
        <v>140</v>
      </c>
      <c r="I26" s="297">
        <v>3391</v>
      </c>
      <c r="J26" s="297">
        <v>192</v>
      </c>
      <c r="K26" s="298">
        <v>5</v>
      </c>
    </row>
    <row r="27" spans="1:11" x14ac:dyDescent="0.2">
      <c r="A27" s="79">
        <v>23</v>
      </c>
      <c r="B27" s="297">
        <v>158</v>
      </c>
      <c r="C27" s="297">
        <v>3806</v>
      </c>
      <c r="D27" s="297">
        <v>240</v>
      </c>
      <c r="E27" s="298">
        <v>2</v>
      </c>
      <c r="F27" s="309"/>
      <c r="G27" s="79">
        <v>23</v>
      </c>
      <c r="H27" s="297">
        <v>168</v>
      </c>
      <c r="I27" s="297">
        <v>4061</v>
      </c>
      <c r="J27" s="297">
        <v>240</v>
      </c>
      <c r="K27" s="298">
        <v>9</v>
      </c>
    </row>
    <row r="28" spans="1:11" x14ac:dyDescent="0.2">
      <c r="A28" s="79">
        <v>24</v>
      </c>
      <c r="B28" s="297">
        <v>171</v>
      </c>
      <c r="C28" s="297">
        <v>3688</v>
      </c>
      <c r="D28" s="297">
        <v>208</v>
      </c>
      <c r="E28" s="298">
        <v>1</v>
      </c>
      <c r="F28" s="309"/>
      <c r="G28" s="79">
        <v>24</v>
      </c>
      <c r="H28" s="297">
        <v>164</v>
      </c>
      <c r="I28" s="297">
        <v>3805</v>
      </c>
      <c r="J28" s="297">
        <v>192</v>
      </c>
      <c r="K28" s="298">
        <v>8</v>
      </c>
    </row>
    <row r="29" spans="1:11" x14ac:dyDescent="0.2">
      <c r="A29" s="79">
        <v>25</v>
      </c>
      <c r="B29" s="297">
        <v>144</v>
      </c>
      <c r="C29" s="297">
        <v>3390</v>
      </c>
      <c r="D29" s="297">
        <v>168</v>
      </c>
      <c r="E29" s="298">
        <v>3</v>
      </c>
      <c r="F29" s="309"/>
      <c r="G29" s="76">
        <v>25</v>
      </c>
      <c r="H29" s="302"/>
      <c r="I29" s="302"/>
      <c r="J29" s="302"/>
      <c r="K29" s="303"/>
    </row>
    <row r="30" spans="1:11" x14ac:dyDescent="0.2">
      <c r="A30" s="79">
        <v>26</v>
      </c>
      <c r="B30" s="297">
        <v>151</v>
      </c>
      <c r="C30" s="297">
        <v>3487</v>
      </c>
      <c r="D30" s="297">
        <v>152</v>
      </c>
      <c r="E30" s="298">
        <v>5</v>
      </c>
      <c r="F30" s="309"/>
      <c r="G30" s="76">
        <v>26</v>
      </c>
      <c r="H30" s="302"/>
      <c r="I30" s="302"/>
      <c r="J30" s="302"/>
      <c r="K30" s="303"/>
    </row>
    <row r="31" spans="1:11" x14ac:dyDescent="0.2">
      <c r="A31" s="79">
        <v>27</v>
      </c>
      <c r="B31" s="297">
        <v>133</v>
      </c>
      <c r="C31" s="297">
        <v>3079</v>
      </c>
      <c r="D31" s="297">
        <v>176</v>
      </c>
      <c r="E31" s="298">
        <v>3</v>
      </c>
      <c r="F31" s="309"/>
      <c r="G31" s="79">
        <v>27</v>
      </c>
      <c r="H31" s="297">
        <v>170</v>
      </c>
      <c r="I31" s="297">
        <v>3931</v>
      </c>
      <c r="J31" s="297">
        <v>160</v>
      </c>
      <c r="K31" s="298">
        <v>7</v>
      </c>
    </row>
    <row r="32" spans="1:11" x14ac:dyDescent="0.2">
      <c r="A32" s="76">
        <v>28</v>
      </c>
      <c r="B32" s="302"/>
      <c r="C32" s="302"/>
      <c r="D32" s="302"/>
      <c r="E32" s="303"/>
      <c r="F32" s="309"/>
      <c r="G32" s="79">
        <v>28</v>
      </c>
      <c r="H32" s="297">
        <v>163</v>
      </c>
      <c r="I32" s="297">
        <v>3820</v>
      </c>
      <c r="J32" s="297">
        <v>192</v>
      </c>
      <c r="K32" s="298">
        <v>4</v>
      </c>
    </row>
    <row r="33" spans="1:11" x14ac:dyDescent="0.2">
      <c r="A33" s="83">
        <v>29</v>
      </c>
      <c r="B33" s="302"/>
      <c r="C33" s="302"/>
      <c r="D33" s="302"/>
      <c r="E33" s="303"/>
      <c r="F33" s="309"/>
      <c r="G33" s="76">
        <v>29</v>
      </c>
      <c r="H33" s="302"/>
      <c r="I33" s="302"/>
      <c r="J33" s="302"/>
      <c r="K33" s="303"/>
    </row>
    <row r="34" spans="1:11" x14ac:dyDescent="0.2">
      <c r="A34" s="79">
        <v>30</v>
      </c>
      <c r="B34" s="297">
        <v>166</v>
      </c>
      <c r="C34" s="297">
        <v>3699</v>
      </c>
      <c r="D34" s="297">
        <v>200</v>
      </c>
      <c r="E34" s="298">
        <v>5</v>
      </c>
      <c r="F34" s="309"/>
      <c r="G34" s="76">
        <v>30</v>
      </c>
      <c r="H34" s="302"/>
      <c r="I34" s="302"/>
      <c r="J34" s="302"/>
      <c r="K34" s="303"/>
    </row>
    <row r="35" spans="1:11" ht="13.5" thickBot="1" x14ac:dyDescent="0.25">
      <c r="A35" s="84">
        <v>31</v>
      </c>
      <c r="B35" s="297">
        <v>122</v>
      </c>
      <c r="C35" s="297">
        <v>2987</v>
      </c>
      <c r="D35" s="297">
        <v>200</v>
      </c>
      <c r="E35" s="298">
        <v>5</v>
      </c>
      <c r="F35" s="309"/>
      <c r="G35" s="95">
        <v>31</v>
      </c>
      <c r="H35" s="302"/>
      <c r="I35" s="302"/>
      <c r="J35" s="302"/>
      <c r="K35" s="303"/>
    </row>
    <row r="36" spans="1:11" ht="14.25" thickTop="1" thickBot="1" x14ac:dyDescent="0.25">
      <c r="A36" s="281"/>
      <c r="B36" s="313">
        <f>SUM(B5:B35)</f>
        <v>2956</v>
      </c>
      <c r="C36" s="314">
        <f>SUM(C5:C35)</f>
        <v>68144</v>
      </c>
      <c r="D36" s="314">
        <f>SUM(D5:D35)</f>
        <v>3854</v>
      </c>
      <c r="E36" s="314">
        <f>SUM(E5:E35)</f>
        <v>100</v>
      </c>
      <c r="F36" s="309"/>
      <c r="G36" s="315"/>
      <c r="H36" s="313">
        <f>SUM(H5:H35)</f>
        <v>2851</v>
      </c>
      <c r="I36" s="314">
        <f>SUM(I5:I35)</f>
        <v>66884</v>
      </c>
      <c r="J36" s="314">
        <f>SUM(J5:J35)</f>
        <v>3992</v>
      </c>
      <c r="K36" s="314">
        <f>SUM(K5:K35)</f>
        <v>120</v>
      </c>
    </row>
    <row r="37" spans="1:11" ht="13.5" thickTop="1" x14ac:dyDescent="0.2">
      <c r="A37" s="281"/>
      <c r="F37" s="309"/>
      <c r="G37" s="315"/>
    </row>
    <row r="38" spans="1:11" x14ac:dyDescent="0.2">
      <c r="A38" s="281"/>
      <c r="F38" s="309"/>
      <c r="G38" s="315"/>
    </row>
    <row r="39" spans="1:11" ht="13.5" thickBot="1" x14ac:dyDescent="0.25">
      <c r="A39" s="281"/>
      <c r="F39" s="309"/>
      <c r="G39" s="315"/>
    </row>
    <row r="40" spans="1:11" ht="14.25" thickTop="1" thickBot="1" x14ac:dyDescent="0.25">
      <c r="A40" s="283" t="s">
        <v>6</v>
      </c>
      <c r="B40" s="284" t="s">
        <v>34</v>
      </c>
      <c r="C40" s="284" t="s">
        <v>35</v>
      </c>
      <c r="D40" s="284" t="s">
        <v>42</v>
      </c>
      <c r="E40" s="285" t="s">
        <v>43</v>
      </c>
      <c r="F40" s="291"/>
      <c r="G40" s="283" t="s">
        <v>7</v>
      </c>
      <c r="H40" s="284" t="s">
        <v>34</v>
      </c>
      <c r="I40" s="284" t="s">
        <v>35</v>
      </c>
      <c r="J40" s="284" t="s">
        <v>42</v>
      </c>
      <c r="K40" s="285" t="s">
        <v>43</v>
      </c>
    </row>
    <row r="41" spans="1:11" x14ac:dyDescent="0.2">
      <c r="A41" s="85">
        <v>1</v>
      </c>
      <c r="B41" s="317">
        <v>153</v>
      </c>
      <c r="C41" s="317">
        <v>3622</v>
      </c>
      <c r="D41" s="317">
        <v>168</v>
      </c>
      <c r="E41" s="318">
        <v>1</v>
      </c>
      <c r="G41" s="319">
        <v>1</v>
      </c>
      <c r="H41" s="306"/>
      <c r="I41" s="306"/>
      <c r="J41" s="306"/>
      <c r="K41" s="307"/>
    </row>
    <row r="42" spans="1:11" x14ac:dyDescent="0.2">
      <c r="A42" s="79">
        <v>2</v>
      </c>
      <c r="B42" s="297">
        <v>161</v>
      </c>
      <c r="C42" s="297">
        <v>3636</v>
      </c>
      <c r="D42" s="297">
        <v>175</v>
      </c>
      <c r="E42" s="298">
        <v>5</v>
      </c>
      <c r="G42" s="321">
        <v>2</v>
      </c>
      <c r="H42" s="302"/>
      <c r="I42" s="295"/>
      <c r="J42" s="295"/>
      <c r="K42" s="296"/>
    </row>
    <row r="43" spans="1:11" x14ac:dyDescent="0.2">
      <c r="A43" s="79">
        <v>3</v>
      </c>
      <c r="B43" s="297">
        <v>184</v>
      </c>
      <c r="C43" s="297">
        <v>4235</v>
      </c>
      <c r="D43" s="297">
        <v>240</v>
      </c>
      <c r="E43" s="298">
        <v>0</v>
      </c>
      <c r="G43" s="320">
        <v>3</v>
      </c>
      <c r="H43" s="297">
        <v>164</v>
      </c>
      <c r="I43" s="297">
        <v>3896</v>
      </c>
      <c r="J43" s="297">
        <v>208</v>
      </c>
      <c r="K43" s="298">
        <v>0</v>
      </c>
    </row>
    <row r="44" spans="1:11" x14ac:dyDescent="0.2">
      <c r="A44" s="76">
        <v>4</v>
      </c>
      <c r="B44" s="302"/>
      <c r="C44" s="302"/>
      <c r="D44" s="302"/>
      <c r="E44" s="303"/>
      <c r="G44" s="320">
        <v>4</v>
      </c>
      <c r="H44" s="297">
        <v>175</v>
      </c>
      <c r="I44" s="297">
        <v>4123</v>
      </c>
      <c r="J44" s="297">
        <v>152</v>
      </c>
      <c r="K44" s="298">
        <v>4</v>
      </c>
    </row>
    <row r="45" spans="1:11" x14ac:dyDescent="0.2">
      <c r="A45" s="76">
        <v>5</v>
      </c>
      <c r="B45" s="302"/>
      <c r="C45" s="302"/>
      <c r="D45" s="302"/>
      <c r="E45" s="303"/>
      <c r="G45" s="320">
        <v>5</v>
      </c>
      <c r="H45" s="297">
        <v>141</v>
      </c>
      <c r="I45" s="297">
        <v>3389</v>
      </c>
      <c r="J45" s="297">
        <v>192</v>
      </c>
      <c r="K45" s="298">
        <v>0</v>
      </c>
    </row>
    <row r="46" spans="1:11" x14ac:dyDescent="0.2">
      <c r="A46" s="79">
        <v>6</v>
      </c>
      <c r="B46" s="297">
        <v>175</v>
      </c>
      <c r="C46" s="297">
        <v>3952</v>
      </c>
      <c r="D46" s="297">
        <v>264</v>
      </c>
      <c r="E46" s="298">
        <v>0</v>
      </c>
      <c r="G46" s="320">
        <v>6</v>
      </c>
      <c r="H46" s="297">
        <v>164</v>
      </c>
      <c r="I46" s="297">
        <v>3839</v>
      </c>
      <c r="J46" s="297">
        <v>224</v>
      </c>
      <c r="K46" s="298">
        <v>4</v>
      </c>
    </row>
    <row r="47" spans="1:11" x14ac:dyDescent="0.2">
      <c r="A47" s="79">
        <v>7</v>
      </c>
      <c r="B47" s="297">
        <v>144</v>
      </c>
      <c r="C47" s="297">
        <v>3302</v>
      </c>
      <c r="D47" s="297">
        <v>160</v>
      </c>
      <c r="E47" s="298">
        <v>3</v>
      </c>
      <c r="G47" s="320">
        <v>7</v>
      </c>
      <c r="H47" s="297">
        <v>143</v>
      </c>
      <c r="I47" s="297">
        <v>3236</v>
      </c>
      <c r="J47" s="297">
        <v>216</v>
      </c>
      <c r="K47" s="298">
        <v>0</v>
      </c>
    </row>
    <row r="48" spans="1:11" x14ac:dyDescent="0.2">
      <c r="A48" s="79">
        <v>8</v>
      </c>
      <c r="B48" s="310">
        <v>128</v>
      </c>
      <c r="C48" s="297">
        <v>2903</v>
      </c>
      <c r="D48" s="297">
        <v>168</v>
      </c>
      <c r="E48" s="298">
        <v>5</v>
      </c>
      <c r="G48" s="322">
        <v>8</v>
      </c>
      <c r="H48" s="302"/>
      <c r="I48" s="302"/>
      <c r="J48" s="302"/>
      <c r="K48" s="303"/>
    </row>
    <row r="49" spans="1:11" x14ac:dyDescent="0.2">
      <c r="A49" s="79">
        <v>9</v>
      </c>
      <c r="B49" s="297">
        <v>157</v>
      </c>
      <c r="C49" s="297">
        <v>3575</v>
      </c>
      <c r="D49" s="297">
        <v>224</v>
      </c>
      <c r="E49" s="298">
        <v>0</v>
      </c>
      <c r="G49" s="322">
        <v>9</v>
      </c>
      <c r="H49" s="302"/>
      <c r="I49" s="302"/>
      <c r="J49" s="302"/>
      <c r="K49" s="303"/>
    </row>
    <row r="50" spans="1:11" x14ac:dyDescent="0.2">
      <c r="A50" s="79">
        <v>10</v>
      </c>
      <c r="B50" s="297">
        <v>164</v>
      </c>
      <c r="C50" s="297">
        <v>3571</v>
      </c>
      <c r="D50" s="297">
        <v>200</v>
      </c>
      <c r="E50" s="298">
        <v>2</v>
      </c>
      <c r="G50" s="322">
        <v>10</v>
      </c>
      <c r="H50" s="302"/>
      <c r="I50" s="302"/>
      <c r="J50" s="302"/>
      <c r="K50" s="303"/>
    </row>
    <row r="51" spans="1:11" x14ac:dyDescent="0.2">
      <c r="A51" s="76">
        <v>11</v>
      </c>
      <c r="B51" s="302"/>
      <c r="C51" s="302"/>
      <c r="D51" s="302"/>
      <c r="E51" s="303"/>
      <c r="G51" s="322">
        <v>11</v>
      </c>
      <c r="H51" s="297">
        <v>96</v>
      </c>
      <c r="I51" s="297">
        <v>2289</v>
      </c>
      <c r="J51" s="297">
        <v>104</v>
      </c>
      <c r="K51" s="298">
        <v>1</v>
      </c>
    </row>
    <row r="52" spans="1:11" x14ac:dyDescent="0.2">
      <c r="A52" s="76">
        <v>12</v>
      </c>
      <c r="B52" s="302"/>
      <c r="C52" s="302"/>
      <c r="D52" s="302"/>
      <c r="E52" s="303"/>
      <c r="G52" s="322">
        <v>12</v>
      </c>
      <c r="H52" s="297">
        <v>101</v>
      </c>
      <c r="I52" s="297">
        <v>2293</v>
      </c>
      <c r="J52" s="297">
        <v>144</v>
      </c>
      <c r="K52" s="298">
        <v>1</v>
      </c>
    </row>
    <row r="53" spans="1:11" x14ac:dyDescent="0.2">
      <c r="A53" s="79">
        <v>13</v>
      </c>
      <c r="B53" s="297">
        <v>160</v>
      </c>
      <c r="C53" s="297">
        <v>3663</v>
      </c>
      <c r="D53" s="297">
        <v>200</v>
      </c>
      <c r="E53" s="298">
        <v>3</v>
      </c>
      <c r="G53" s="322">
        <v>13</v>
      </c>
      <c r="H53" s="297">
        <v>115</v>
      </c>
      <c r="I53" s="297">
        <v>2506</v>
      </c>
      <c r="J53" s="297">
        <v>88</v>
      </c>
      <c r="K53" s="298">
        <v>3</v>
      </c>
    </row>
    <row r="54" spans="1:11" x14ac:dyDescent="0.2">
      <c r="A54" s="79">
        <v>14</v>
      </c>
      <c r="B54" s="297">
        <v>175</v>
      </c>
      <c r="C54" s="297">
        <v>4075</v>
      </c>
      <c r="D54" s="297">
        <v>192</v>
      </c>
      <c r="E54" s="298">
        <v>2</v>
      </c>
      <c r="G54" s="322">
        <v>14</v>
      </c>
      <c r="H54" s="297">
        <v>91</v>
      </c>
      <c r="I54" s="297">
        <v>2160</v>
      </c>
      <c r="J54" s="297">
        <v>56</v>
      </c>
      <c r="K54" s="298">
        <v>0</v>
      </c>
    </row>
    <row r="55" spans="1:11" x14ac:dyDescent="0.2">
      <c r="A55" s="79">
        <v>15</v>
      </c>
      <c r="B55" s="297">
        <v>144</v>
      </c>
      <c r="C55" s="297">
        <v>3425</v>
      </c>
      <c r="D55" s="297">
        <v>184</v>
      </c>
      <c r="E55" s="298">
        <v>6</v>
      </c>
      <c r="G55" s="322">
        <v>15</v>
      </c>
      <c r="H55" s="302"/>
      <c r="I55" s="302"/>
      <c r="J55" s="302"/>
      <c r="K55" s="303"/>
    </row>
    <row r="56" spans="1:11" x14ac:dyDescent="0.2">
      <c r="A56" s="79">
        <v>16</v>
      </c>
      <c r="B56" s="308">
        <v>221</v>
      </c>
      <c r="C56" s="297">
        <v>5044</v>
      </c>
      <c r="D56" s="297">
        <v>384</v>
      </c>
      <c r="E56" s="298">
        <v>3</v>
      </c>
      <c r="F56" s="281"/>
      <c r="G56" s="322">
        <v>16</v>
      </c>
      <c r="H56" s="302"/>
      <c r="I56" s="302"/>
      <c r="J56" s="302"/>
      <c r="K56" s="303"/>
    </row>
    <row r="57" spans="1:11" x14ac:dyDescent="0.2">
      <c r="A57" s="79">
        <v>17</v>
      </c>
      <c r="B57" s="297">
        <v>169</v>
      </c>
      <c r="C57" s="297">
        <v>3630</v>
      </c>
      <c r="D57" s="297">
        <v>222</v>
      </c>
      <c r="E57" s="298">
        <v>6</v>
      </c>
      <c r="F57" s="281"/>
      <c r="G57" s="322">
        <v>17</v>
      </c>
      <c r="H57" s="310">
        <v>91</v>
      </c>
      <c r="I57" s="297">
        <v>2024</v>
      </c>
      <c r="J57" s="297">
        <v>96</v>
      </c>
      <c r="K57" s="298">
        <v>6</v>
      </c>
    </row>
    <row r="58" spans="1:11" x14ac:dyDescent="0.2">
      <c r="A58" s="76">
        <v>18</v>
      </c>
      <c r="B58" s="302"/>
      <c r="C58" s="302"/>
      <c r="D58" s="302"/>
      <c r="E58" s="303"/>
      <c r="F58" s="281"/>
      <c r="G58" s="322">
        <v>18</v>
      </c>
      <c r="H58" s="297">
        <v>129</v>
      </c>
      <c r="I58" s="297">
        <v>2918</v>
      </c>
      <c r="J58" s="297">
        <v>184</v>
      </c>
      <c r="K58" s="298">
        <v>0</v>
      </c>
    </row>
    <row r="59" spans="1:11" x14ac:dyDescent="0.2">
      <c r="A59" s="76">
        <v>19</v>
      </c>
      <c r="B59" s="302"/>
      <c r="C59" s="302"/>
      <c r="D59" s="302"/>
      <c r="E59" s="303"/>
      <c r="F59" s="281"/>
      <c r="G59" s="322">
        <v>19</v>
      </c>
      <c r="H59" s="297">
        <v>121</v>
      </c>
      <c r="I59" s="297">
        <v>2888</v>
      </c>
      <c r="J59" s="297">
        <v>144</v>
      </c>
      <c r="K59" s="298">
        <v>2</v>
      </c>
    </row>
    <row r="60" spans="1:11" x14ac:dyDescent="0.2">
      <c r="A60" s="79">
        <v>20</v>
      </c>
      <c r="B60" s="297">
        <v>183</v>
      </c>
      <c r="C60" s="297">
        <v>4080</v>
      </c>
      <c r="D60" s="297">
        <v>160</v>
      </c>
      <c r="E60" s="298">
        <v>3</v>
      </c>
      <c r="F60" s="281"/>
      <c r="G60" s="322">
        <v>20</v>
      </c>
      <c r="H60" s="297">
        <v>104</v>
      </c>
      <c r="I60" s="297">
        <v>2507</v>
      </c>
      <c r="J60" s="297">
        <v>96</v>
      </c>
      <c r="K60" s="298">
        <v>0</v>
      </c>
    </row>
    <row r="61" spans="1:11" x14ac:dyDescent="0.2">
      <c r="A61" s="79">
        <v>21</v>
      </c>
      <c r="B61" s="297">
        <v>209</v>
      </c>
      <c r="C61" s="297">
        <v>4696</v>
      </c>
      <c r="D61" s="297">
        <v>200</v>
      </c>
      <c r="E61" s="298">
        <v>2</v>
      </c>
      <c r="F61" s="281"/>
      <c r="G61" s="322">
        <v>21</v>
      </c>
      <c r="H61" s="297">
        <v>98</v>
      </c>
      <c r="I61" s="297">
        <v>2196</v>
      </c>
      <c r="J61" s="297">
        <v>88</v>
      </c>
      <c r="K61" s="298">
        <v>3</v>
      </c>
    </row>
    <row r="62" spans="1:11" x14ac:dyDescent="0.2">
      <c r="A62" s="79">
        <v>22</v>
      </c>
      <c r="B62" s="297">
        <v>168</v>
      </c>
      <c r="C62" s="297">
        <v>4250</v>
      </c>
      <c r="D62" s="297">
        <v>264</v>
      </c>
      <c r="E62" s="298">
        <v>4</v>
      </c>
      <c r="F62" s="281"/>
      <c r="G62" s="322">
        <v>22</v>
      </c>
      <c r="H62" s="302"/>
      <c r="I62" s="302"/>
      <c r="J62" s="302"/>
      <c r="K62" s="303"/>
    </row>
    <row r="63" spans="1:11" x14ac:dyDescent="0.2">
      <c r="A63" s="79">
        <v>23</v>
      </c>
      <c r="B63" s="297">
        <v>167</v>
      </c>
      <c r="C63" s="297">
        <v>4113</v>
      </c>
      <c r="D63" s="297">
        <v>168</v>
      </c>
      <c r="E63" s="298">
        <v>1</v>
      </c>
      <c r="F63" s="281"/>
      <c r="G63" s="322">
        <v>23</v>
      </c>
      <c r="H63" s="302"/>
      <c r="I63" s="302"/>
      <c r="J63" s="302"/>
      <c r="K63" s="303"/>
    </row>
    <row r="64" spans="1:11" x14ac:dyDescent="0.2">
      <c r="A64" s="79">
        <v>24</v>
      </c>
      <c r="B64" s="297">
        <v>134</v>
      </c>
      <c r="C64" s="297">
        <v>3076</v>
      </c>
      <c r="D64" s="297">
        <v>216</v>
      </c>
      <c r="E64" s="298">
        <v>6</v>
      </c>
      <c r="F64" s="281"/>
      <c r="G64" s="320">
        <v>24</v>
      </c>
      <c r="H64" s="297">
        <v>187</v>
      </c>
      <c r="I64" s="297">
        <v>4288</v>
      </c>
      <c r="J64" s="297">
        <v>192</v>
      </c>
      <c r="K64" s="298">
        <v>7</v>
      </c>
    </row>
    <row r="65" spans="1:11" x14ac:dyDescent="0.2">
      <c r="A65" s="76">
        <v>25</v>
      </c>
      <c r="B65" s="302"/>
      <c r="C65" s="302"/>
      <c r="D65" s="302"/>
      <c r="E65" s="303"/>
      <c r="F65" s="281"/>
      <c r="G65" s="320">
        <v>25</v>
      </c>
      <c r="H65" s="297">
        <v>178</v>
      </c>
      <c r="I65" s="297">
        <v>4268</v>
      </c>
      <c r="J65" s="297">
        <v>240</v>
      </c>
      <c r="K65" s="298">
        <v>9</v>
      </c>
    </row>
    <row r="66" spans="1:11" x14ac:dyDescent="0.2">
      <c r="A66" s="76">
        <v>26</v>
      </c>
      <c r="B66" s="302"/>
      <c r="C66" s="302"/>
      <c r="D66" s="302"/>
      <c r="E66" s="303"/>
      <c r="F66" s="281"/>
      <c r="G66" s="320">
        <v>26</v>
      </c>
      <c r="H66" s="297">
        <v>175</v>
      </c>
      <c r="I66" s="297">
        <v>4148</v>
      </c>
      <c r="J66" s="297">
        <v>175</v>
      </c>
      <c r="K66" s="298">
        <v>3</v>
      </c>
    </row>
    <row r="67" spans="1:11" x14ac:dyDescent="0.2">
      <c r="A67" s="79">
        <v>27</v>
      </c>
      <c r="B67" s="297">
        <v>174</v>
      </c>
      <c r="C67" s="297">
        <v>3905</v>
      </c>
      <c r="D67" s="297">
        <v>160</v>
      </c>
      <c r="E67" s="298">
        <v>0</v>
      </c>
      <c r="F67" s="281"/>
      <c r="G67" s="320">
        <v>27</v>
      </c>
      <c r="H67" s="308">
        <v>245</v>
      </c>
      <c r="I67" s="297">
        <v>5777</v>
      </c>
      <c r="J67" s="297">
        <v>248</v>
      </c>
      <c r="K67" s="298">
        <v>12</v>
      </c>
    </row>
    <row r="68" spans="1:11" x14ac:dyDescent="0.2">
      <c r="A68" s="79">
        <v>28</v>
      </c>
      <c r="B68" s="297">
        <v>159</v>
      </c>
      <c r="C68" s="297">
        <v>3514</v>
      </c>
      <c r="D68" s="297">
        <v>136</v>
      </c>
      <c r="E68" s="298">
        <v>1</v>
      </c>
      <c r="F68" s="281"/>
      <c r="G68" s="320">
        <v>28</v>
      </c>
      <c r="H68" s="297">
        <v>197</v>
      </c>
      <c r="I68" s="297">
        <v>4466</v>
      </c>
      <c r="J68" s="297">
        <v>280</v>
      </c>
      <c r="K68" s="298">
        <v>6</v>
      </c>
    </row>
    <row r="69" spans="1:11" x14ac:dyDescent="0.2">
      <c r="A69" s="79">
        <v>29</v>
      </c>
      <c r="B69" s="297">
        <v>165</v>
      </c>
      <c r="C69" s="297">
        <v>3810</v>
      </c>
      <c r="D69" s="297">
        <v>184</v>
      </c>
      <c r="E69" s="298">
        <v>7</v>
      </c>
      <c r="F69" s="281"/>
      <c r="G69" s="321">
        <v>29</v>
      </c>
      <c r="H69" s="302"/>
      <c r="I69" s="302"/>
      <c r="J69" s="302"/>
      <c r="K69" s="303"/>
    </row>
    <row r="70" spans="1:11" x14ac:dyDescent="0.2">
      <c r="A70" s="79">
        <v>30</v>
      </c>
      <c r="B70" s="297">
        <v>175</v>
      </c>
      <c r="C70" s="297">
        <v>3824</v>
      </c>
      <c r="D70" s="297">
        <v>272</v>
      </c>
      <c r="E70" s="298">
        <v>4</v>
      </c>
      <c r="F70" s="281"/>
      <c r="G70" s="321">
        <v>30</v>
      </c>
      <c r="H70" s="302"/>
      <c r="I70" s="302"/>
      <c r="J70" s="302"/>
      <c r="K70" s="303"/>
    </row>
    <row r="71" spans="1:11" ht="13.5" thickBot="1" x14ac:dyDescent="0.25">
      <c r="A71" s="84">
        <v>31</v>
      </c>
      <c r="B71" s="297">
        <v>154</v>
      </c>
      <c r="C71" s="297">
        <v>3375</v>
      </c>
      <c r="D71" s="297">
        <v>216</v>
      </c>
      <c r="E71" s="298">
        <v>5</v>
      </c>
      <c r="F71" s="281"/>
      <c r="G71" s="95">
        <v>31</v>
      </c>
      <c r="H71" s="302"/>
      <c r="I71" s="302"/>
      <c r="J71" s="302"/>
      <c r="K71" s="303"/>
    </row>
    <row r="72" spans="1:11" ht="14.25" thickTop="1" thickBot="1" x14ac:dyDescent="0.25">
      <c r="A72" s="281"/>
      <c r="B72" s="313">
        <f>SUM(B41:B71)</f>
        <v>3823</v>
      </c>
      <c r="C72" s="314">
        <f>SUM(C41:C71)</f>
        <v>87276</v>
      </c>
      <c r="D72" s="314">
        <f>SUM(D41:D71)</f>
        <v>4757</v>
      </c>
      <c r="E72" s="314">
        <f>SUM(E41:E71)</f>
        <v>69</v>
      </c>
      <c r="H72" s="313">
        <f>SUM(H41:H71)</f>
        <v>2715</v>
      </c>
      <c r="I72" s="314">
        <f>SUM(I41:I71)</f>
        <v>63211</v>
      </c>
      <c r="J72" s="314">
        <f>SUM(J41:J71)</f>
        <v>3127</v>
      </c>
      <c r="K72" s="314">
        <f>SUM(K41:K71)</f>
        <v>61</v>
      </c>
    </row>
    <row r="73" spans="1:11" ht="13.5" thickTop="1" x14ac:dyDescent="0.2">
      <c r="A73" s="281"/>
    </row>
    <row r="74" spans="1:11" x14ac:dyDescent="0.2">
      <c r="A74" s="281"/>
    </row>
    <row r="75" spans="1:11" ht="13.5" thickBot="1" x14ac:dyDescent="0.25"/>
    <row r="76" spans="1:11" ht="14.25" thickTop="1" thickBot="1" x14ac:dyDescent="0.25">
      <c r="A76" s="283" t="s">
        <v>8</v>
      </c>
      <c r="B76" s="284" t="s">
        <v>34</v>
      </c>
      <c r="C76" s="284" t="s">
        <v>35</v>
      </c>
      <c r="D76" s="284" t="s">
        <v>42</v>
      </c>
      <c r="E76" s="285" t="s">
        <v>43</v>
      </c>
      <c r="G76" s="283" t="s">
        <v>9</v>
      </c>
      <c r="H76" s="284" t="s">
        <v>34</v>
      </c>
      <c r="I76" s="284" t="s">
        <v>35</v>
      </c>
      <c r="J76" s="284" t="s">
        <v>42</v>
      </c>
      <c r="K76" s="285" t="s">
        <v>43</v>
      </c>
    </row>
    <row r="77" spans="1:11" x14ac:dyDescent="0.2">
      <c r="A77" s="73">
        <v>1</v>
      </c>
      <c r="B77" s="323"/>
      <c r="C77" s="323"/>
      <c r="D77" s="323"/>
      <c r="E77" s="324"/>
      <c r="F77" s="281"/>
      <c r="G77" s="85">
        <v>1</v>
      </c>
      <c r="H77" s="325">
        <v>237</v>
      </c>
      <c r="I77" s="317">
        <v>5506</v>
      </c>
      <c r="J77" s="317">
        <v>384</v>
      </c>
      <c r="K77" s="318">
        <v>2</v>
      </c>
    </row>
    <row r="78" spans="1:11" x14ac:dyDescent="0.2">
      <c r="A78" s="79">
        <v>2</v>
      </c>
      <c r="B78" s="317">
        <v>170</v>
      </c>
      <c r="C78" s="317">
        <v>3820</v>
      </c>
      <c r="D78" s="317">
        <v>232</v>
      </c>
      <c r="E78" s="318">
        <v>3</v>
      </c>
      <c r="F78" s="281"/>
      <c r="G78" s="79">
        <v>2</v>
      </c>
      <c r="H78" s="317">
        <v>178</v>
      </c>
      <c r="I78" s="317">
        <v>4274</v>
      </c>
      <c r="J78" s="317">
        <v>256</v>
      </c>
      <c r="K78" s="318">
        <v>2</v>
      </c>
    </row>
    <row r="79" spans="1:11" x14ac:dyDescent="0.2">
      <c r="A79" s="79">
        <v>3</v>
      </c>
      <c r="B79" s="297">
        <v>180</v>
      </c>
      <c r="C79" s="297">
        <v>4345</v>
      </c>
      <c r="D79" s="297">
        <v>374</v>
      </c>
      <c r="E79" s="298">
        <v>2</v>
      </c>
      <c r="F79" s="281"/>
      <c r="G79" s="76">
        <v>3</v>
      </c>
      <c r="H79" s="302"/>
      <c r="I79" s="302"/>
      <c r="J79" s="302"/>
      <c r="K79" s="303"/>
    </row>
    <row r="80" spans="1:11" x14ac:dyDescent="0.2">
      <c r="A80" s="79">
        <v>4</v>
      </c>
      <c r="B80" s="308">
        <v>235</v>
      </c>
      <c r="C80" s="297">
        <v>5456</v>
      </c>
      <c r="D80" s="297">
        <v>320</v>
      </c>
      <c r="E80" s="298">
        <v>0</v>
      </c>
      <c r="F80" s="281"/>
      <c r="G80" s="76">
        <v>4</v>
      </c>
      <c r="H80" s="302"/>
      <c r="I80" s="302"/>
      <c r="J80" s="302"/>
      <c r="K80" s="303"/>
    </row>
    <row r="81" spans="1:11" x14ac:dyDescent="0.2">
      <c r="A81" s="79">
        <v>5</v>
      </c>
      <c r="B81" s="297">
        <v>169</v>
      </c>
      <c r="C81" s="297">
        <v>3853</v>
      </c>
      <c r="D81" s="297">
        <v>272</v>
      </c>
      <c r="E81" s="298">
        <v>4</v>
      </c>
      <c r="F81" s="281"/>
      <c r="G81" s="79">
        <v>5</v>
      </c>
      <c r="H81" s="297">
        <v>231</v>
      </c>
      <c r="I81" s="297">
        <v>5420</v>
      </c>
      <c r="J81" s="297">
        <v>240</v>
      </c>
      <c r="K81" s="298">
        <v>6</v>
      </c>
    </row>
    <row r="82" spans="1:11" x14ac:dyDescent="0.2">
      <c r="A82" s="76">
        <v>6</v>
      </c>
      <c r="B82" s="302"/>
      <c r="C82" s="302"/>
      <c r="D82" s="302"/>
      <c r="E82" s="303"/>
      <c r="F82" s="281"/>
      <c r="G82" s="79">
        <v>6</v>
      </c>
      <c r="H82" s="297">
        <v>229</v>
      </c>
      <c r="I82" s="297">
        <v>5270</v>
      </c>
      <c r="J82" s="297">
        <v>392</v>
      </c>
      <c r="K82" s="298">
        <v>4</v>
      </c>
    </row>
    <row r="83" spans="1:11" x14ac:dyDescent="0.2">
      <c r="A83" s="76">
        <v>7</v>
      </c>
      <c r="B83" s="302"/>
      <c r="C83" s="302"/>
      <c r="D83" s="302"/>
      <c r="E83" s="303"/>
      <c r="F83" s="281"/>
      <c r="G83" s="79">
        <v>7</v>
      </c>
      <c r="H83" s="297">
        <v>188</v>
      </c>
      <c r="I83" s="297">
        <v>4784</v>
      </c>
      <c r="J83" s="297">
        <v>328</v>
      </c>
      <c r="K83" s="298">
        <v>6</v>
      </c>
    </row>
    <row r="84" spans="1:11" x14ac:dyDescent="0.2">
      <c r="A84" s="76">
        <v>8</v>
      </c>
      <c r="B84" s="302"/>
      <c r="C84" s="302"/>
      <c r="D84" s="302"/>
      <c r="E84" s="303"/>
      <c r="F84" s="281"/>
      <c r="G84" s="79">
        <v>8</v>
      </c>
      <c r="H84" s="297">
        <v>231</v>
      </c>
      <c r="I84" s="297">
        <v>5388</v>
      </c>
      <c r="J84" s="297">
        <v>376</v>
      </c>
      <c r="K84" s="298">
        <v>5</v>
      </c>
    </row>
    <row r="85" spans="1:11" x14ac:dyDescent="0.2">
      <c r="A85" s="79">
        <v>9</v>
      </c>
      <c r="B85" s="297">
        <v>187</v>
      </c>
      <c r="C85" s="297">
        <v>4100</v>
      </c>
      <c r="D85" s="297">
        <v>224</v>
      </c>
      <c r="E85" s="298">
        <v>0</v>
      </c>
      <c r="F85" s="281"/>
      <c r="G85" s="79">
        <v>9</v>
      </c>
      <c r="H85" s="297">
        <v>177</v>
      </c>
      <c r="I85" s="297">
        <v>4217</v>
      </c>
      <c r="J85" s="297">
        <v>288</v>
      </c>
      <c r="K85" s="298">
        <v>0</v>
      </c>
    </row>
    <row r="86" spans="1:11" x14ac:dyDescent="0.2">
      <c r="A86" s="79">
        <v>10</v>
      </c>
      <c r="B86" s="297">
        <v>168</v>
      </c>
      <c r="C86" s="297">
        <v>3823</v>
      </c>
      <c r="D86" s="297">
        <v>280</v>
      </c>
      <c r="E86" s="298">
        <v>0</v>
      </c>
      <c r="F86" s="281"/>
      <c r="G86" s="76">
        <v>10</v>
      </c>
      <c r="H86" s="302"/>
      <c r="I86" s="302"/>
      <c r="J86" s="302"/>
      <c r="K86" s="303"/>
    </row>
    <row r="87" spans="1:11" x14ac:dyDescent="0.2">
      <c r="A87" s="79">
        <v>11</v>
      </c>
      <c r="B87" s="297">
        <v>181</v>
      </c>
      <c r="C87" s="297">
        <v>4311</v>
      </c>
      <c r="D87" s="297">
        <v>200</v>
      </c>
      <c r="E87" s="298">
        <v>2</v>
      </c>
      <c r="F87" s="281"/>
      <c r="G87" s="76">
        <v>11</v>
      </c>
      <c r="H87" s="302"/>
      <c r="I87" s="302"/>
      <c r="J87" s="302"/>
      <c r="K87" s="303"/>
    </row>
    <row r="88" spans="1:11" x14ac:dyDescent="0.2">
      <c r="A88" s="79">
        <v>12</v>
      </c>
      <c r="B88" s="297">
        <v>171</v>
      </c>
      <c r="C88" s="297">
        <v>3859</v>
      </c>
      <c r="D88" s="297">
        <v>200</v>
      </c>
      <c r="E88" s="298">
        <v>2</v>
      </c>
      <c r="F88" s="281"/>
      <c r="G88" s="79">
        <v>12</v>
      </c>
      <c r="H88" s="297">
        <v>216</v>
      </c>
      <c r="I88" s="297">
        <v>4818</v>
      </c>
      <c r="J88" s="297">
        <v>320</v>
      </c>
      <c r="K88" s="298">
        <v>1</v>
      </c>
    </row>
    <row r="89" spans="1:11" x14ac:dyDescent="0.2">
      <c r="A89" s="76">
        <v>13</v>
      </c>
      <c r="B89" s="302"/>
      <c r="C89" s="302"/>
      <c r="D89" s="302"/>
      <c r="E89" s="303"/>
      <c r="F89" s="281"/>
      <c r="G89" s="79">
        <v>13</v>
      </c>
      <c r="H89" s="297">
        <v>192</v>
      </c>
      <c r="I89" s="297">
        <v>4393</v>
      </c>
      <c r="J89" s="297">
        <v>328</v>
      </c>
      <c r="K89" s="298">
        <v>6</v>
      </c>
    </row>
    <row r="90" spans="1:11" x14ac:dyDescent="0.2">
      <c r="A90" s="76">
        <v>14</v>
      </c>
      <c r="B90" s="302"/>
      <c r="C90" s="302"/>
      <c r="D90" s="302"/>
      <c r="E90" s="303"/>
      <c r="F90" s="281"/>
      <c r="G90" s="79">
        <v>14</v>
      </c>
      <c r="H90" s="297">
        <v>179</v>
      </c>
      <c r="I90" s="297">
        <v>4120</v>
      </c>
      <c r="J90" s="297">
        <v>328</v>
      </c>
      <c r="K90" s="298">
        <v>3</v>
      </c>
    </row>
    <row r="91" spans="1:11" x14ac:dyDescent="0.2">
      <c r="A91" s="79">
        <v>15</v>
      </c>
      <c r="B91" s="297">
        <v>132</v>
      </c>
      <c r="C91" s="297">
        <v>2863</v>
      </c>
      <c r="D91" s="297">
        <v>184</v>
      </c>
      <c r="E91" s="298">
        <v>3</v>
      </c>
      <c r="F91" s="281"/>
      <c r="G91" s="79">
        <v>15</v>
      </c>
      <c r="H91" s="297">
        <v>205</v>
      </c>
      <c r="I91" s="297">
        <v>4953</v>
      </c>
      <c r="J91" s="297">
        <v>328</v>
      </c>
      <c r="K91" s="298">
        <v>1</v>
      </c>
    </row>
    <row r="92" spans="1:11" x14ac:dyDescent="0.2">
      <c r="A92" s="79">
        <v>16</v>
      </c>
      <c r="B92" s="297">
        <v>143</v>
      </c>
      <c r="C92" s="297">
        <v>3267</v>
      </c>
      <c r="D92" s="297">
        <v>168</v>
      </c>
      <c r="E92" s="298">
        <v>0</v>
      </c>
      <c r="F92" s="281"/>
      <c r="G92" s="79">
        <v>16</v>
      </c>
      <c r="H92" s="297">
        <v>204</v>
      </c>
      <c r="I92" s="297">
        <v>4492</v>
      </c>
      <c r="J92" s="297">
        <v>336</v>
      </c>
      <c r="K92" s="298">
        <v>1</v>
      </c>
    </row>
    <row r="93" spans="1:11" x14ac:dyDescent="0.2">
      <c r="A93" s="79">
        <v>17</v>
      </c>
      <c r="B93" s="297">
        <v>118</v>
      </c>
      <c r="C93" s="297">
        <v>2920</v>
      </c>
      <c r="D93" s="297">
        <v>120</v>
      </c>
      <c r="E93" s="298">
        <v>1</v>
      </c>
      <c r="F93" s="281"/>
      <c r="G93" s="76">
        <v>17</v>
      </c>
      <c r="H93" s="302"/>
      <c r="I93" s="302"/>
      <c r="J93" s="302"/>
      <c r="K93" s="303"/>
    </row>
    <row r="94" spans="1:11" x14ac:dyDescent="0.2">
      <c r="A94" s="76">
        <v>18</v>
      </c>
      <c r="B94" s="302"/>
      <c r="C94" s="302"/>
      <c r="D94" s="302"/>
      <c r="E94" s="303"/>
      <c r="F94" s="281"/>
      <c r="G94" s="76">
        <v>18</v>
      </c>
      <c r="H94" s="302"/>
      <c r="I94" s="302"/>
      <c r="J94" s="302"/>
      <c r="K94" s="303"/>
    </row>
    <row r="95" spans="1:11" x14ac:dyDescent="0.2">
      <c r="A95" s="76">
        <v>19</v>
      </c>
      <c r="B95" s="302"/>
      <c r="C95" s="302"/>
      <c r="D95" s="302"/>
      <c r="E95" s="303"/>
      <c r="F95" s="281"/>
      <c r="G95" s="79">
        <v>19</v>
      </c>
      <c r="H95" s="297">
        <v>201</v>
      </c>
      <c r="I95" s="297">
        <v>4436</v>
      </c>
      <c r="J95" s="297">
        <v>352</v>
      </c>
      <c r="K95" s="298">
        <v>4</v>
      </c>
    </row>
    <row r="96" spans="1:11" x14ac:dyDescent="0.2">
      <c r="A96" s="76">
        <v>20</v>
      </c>
      <c r="B96" s="302"/>
      <c r="C96" s="302"/>
      <c r="D96" s="302"/>
      <c r="E96" s="303"/>
      <c r="F96" s="281"/>
      <c r="G96" s="79">
        <v>20</v>
      </c>
      <c r="H96" s="297">
        <v>184</v>
      </c>
      <c r="I96" s="297">
        <v>4213</v>
      </c>
      <c r="J96" s="297">
        <v>448</v>
      </c>
      <c r="K96" s="298">
        <v>3</v>
      </c>
    </row>
    <row r="97" spans="1:11" x14ac:dyDescent="0.2">
      <c r="A97" s="76">
        <v>21</v>
      </c>
      <c r="B97" s="302"/>
      <c r="C97" s="302"/>
      <c r="D97" s="302"/>
      <c r="E97" s="303"/>
      <c r="F97" s="281"/>
      <c r="G97" s="79">
        <v>21</v>
      </c>
      <c r="H97" s="297">
        <v>180</v>
      </c>
      <c r="I97" s="297">
        <v>4099</v>
      </c>
      <c r="J97" s="297">
        <v>320</v>
      </c>
      <c r="K97" s="298">
        <v>5</v>
      </c>
    </row>
    <row r="98" spans="1:11" x14ac:dyDescent="0.2">
      <c r="A98" s="79">
        <v>22</v>
      </c>
      <c r="B98" s="297">
        <v>184</v>
      </c>
      <c r="C98" s="297">
        <v>4149</v>
      </c>
      <c r="D98" s="297">
        <v>248</v>
      </c>
      <c r="E98" s="298">
        <v>9</v>
      </c>
      <c r="F98" s="281"/>
      <c r="G98" s="79">
        <v>22</v>
      </c>
      <c r="H98" s="297">
        <v>212</v>
      </c>
      <c r="I98" s="297">
        <v>4703</v>
      </c>
      <c r="J98" s="297">
        <v>328</v>
      </c>
      <c r="K98" s="298">
        <v>7</v>
      </c>
    </row>
    <row r="99" spans="1:11" x14ac:dyDescent="0.2">
      <c r="A99" s="79">
        <v>23</v>
      </c>
      <c r="B99" s="297">
        <v>193</v>
      </c>
      <c r="C99" s="297">
        <v>4443</v>
      </c>
      <c r="D99" s="297">
        <v>248</v>
      </c>
      <c r="E99" s="298">
        <v>3</v>
      </c>
      <c r="F99" s="281"/>
      <c r="G99" s="79">
        <v>23</v>
      </c>
      <c r="H99" s="297">
        <v>200</v>
      </c>
      <c r="I99" s="297">
        <v>4831</v>
      </c>
      <c r="J99" s="297">
        <v>280</v>
      </c>
      <c r="K99" s="298">
        <v>5</v>
      </c>
    </row>
    <row r="100" spans="1:11" x14ac:dyDescent="0.2">
      <c r="A100" s="79">
        <v>24</v>
      </c>
      <c r="B100" s="310">
        <v>115</v>
      </c>
      <c r="C100" s="297">
        <v>2842</v>
      </c>
      <c r="D100" s="297">
        <v>136</v>
      </c>
      <c r="E100" s="298">
        <v>6</v>
      </c>
      <c r="F100" s="281"/>
      <c r="G100" s="76">
        <v>24</v>
      </c>
      <c r="H100" s="302"/>
      <c r="I100" s="302"/>
      <c r="J100" s="302"/>
      <c r="K100" s="303"/>
    </row>
    <row r="101" spans="1:11" x14ac:dyDescent="0.2">
      <c r="A101" s="79">
        <v>25</v>
      </c>
      <c r="B101" s="297">
        <v>154</v>
      </c>
      <c r="C101" s="297">
        <v>3658</v>
      </c>
      <c r="D101" s="297">
        <v>200</v>
      </c>
      <c r="E101" s="298">
        <v>3</v>
      </c>
      <c r="G101" s="76">
        <v>25</v>
      </c>
      <c r="H101" s="302"/>
      <c r="I101" s="302"/>
      <c r="J101" s="302"/>
      <c r="K101" s="303"/>
    </row>
    <row r="102" spans="1:11" x14ac:dyDescent="0.2">
      <c r="A102" s="79">
        <v>26</v>
      </c>
      <c r="B102" s="297">
        <v>142</v>
      </c>
      <c r="C102" s="297">
        <v>3422</v>
      </c>
      <c r="D102" s="297">
        <v>248</v>
      </c>
      <c r="E102" s="298">
        <v>5</v>
      </c>
      <c r="G102" s="79">
        <v>26</v>
      </c>
      <c r="H102" s="297">
        <v>186</v>
      </c>
      <c r="I102" s="297">
        <v>4522</v>
      </c>
      <c r="J102" s="297">
        <v>336</v>
      </c>
      <c r="K102" s="298">
        <v>4</v>
      </c>
    </row>
    <row r="103" spans="1:11" x14ac:dyDescent="0.2">
      <c r="A103" s="76">
        <v>27</v>
      </c>
      <c r="B103" s="302"/>
      <c r="C103" s="302"/>
      <c r="D103" s="302"/>
      <c r="E103" s="303"/>
      <c r="G103" s="79">
        <v>27</v>
      </c>
      <c r="H103" s="297">
        <v>186</v>
      </c>
      <c r="I103" s="297">
        <v>4297</v>
      </c>
      <c r="J103" s="297">
        <v>288</v>
      </c>
      <c r="K103" s="298">
        <v>3</v>
      </c>
    </row>
    <row r="104" spans="1:11" x14ac:dyDescent="0.2">
      <c r="A104" s="76">
        <v>28</v>
      </c>
      <c r="B104" s="302"/>
      <c r="C104" s="302"/>
      <c r="D104" s="302"/>
      <c r="E104" s="303"/>
      <c r="G104" s="79">
        <v>28</v>
      </c>
      <c r="H104" s="297">
        <v>153</v>
      </c>
      <c r="I104" s="297">
        <v>3626</v>
      </c>
      <c r="J104" s="297">
        <v>288</v>
      </c>
      <c r="K104" s="298">
        <v>6</v>
      </c>
    </row>
    <row r="105" spans="1:11" x14ac:dyDescent="0.2">
      <c r="A105" s="76">
        <v>29</v>
      </c>
      <c r="B105" s="302"/>
      <c r="C105" s="302"/>
      <c r="D105" s="302"/>
      <c r="E105" s="303"/>
      <c r="G105" s="79">
        <v>29</v>
      </c>
      <c r="H105" s="297">
        <v>184</v>
      </c>
      <c r="I105" s="297">
        <v>4255</v>
      </c>
      <c r="J105" s="297">
        <v>304</v>
      </c>
      <c r="K105" s="298">
        <v>7</v>
      </c>
    </row>
    <row r="106" spans="1:11" x14ac:dyDescent="0.2">
      <c r="A106" s="79">
        <v>30</v>
      </c>
      <c r="B106" s="297">
        <v>190</v>
      </c>
      <c r="C106" s="297">
        <v>4472</v>
      </c>
      <c r="D106" s="297">
        <v>272</v>
      </c>
      <c r="E106" s="298">
        <v>1</v>
      </c>
      <c r="G106" s="79">
        <v>30</v>
      </c>
      <c r="H106" s="297">
        <v>166</v>
      </c>
      <c r="I106" s="297">
        <v>3931</v>
      </c>
      <c r="J106" s="297">
        <v>216</v>
      </c>
      <c r="K106" s="298">
        <v>0</v>
      </c>
    </row>
    <row r="107" spans="1:11" ht="13.5" thickBot="1" x14ac:dyDescent="0.25">
      <c r="A107" s="84">
        <v>31</v>
      </c>
      <c r="B107" s="297">
        <v>155</v>
      </c>
      <c r="C107" s="297">
        <v>3691</v>
      </c>
      <c r="D107" s="297">
        <v>248</v>
      </c>
      <c r="E107" s="298">
        <v>2</v>
      </c>
      <c r="G107" s="95">
        <v>31</v>
      </c>
      <c r="H107" s="302"/>
      <c r="I107" s="302"/>
      <c r="J107" s="302"/>
      <c r="K107" s="303"/>
    </row>
    <row r="108" spans="1:11" ht="14.25" thickTop="1" thickBot="1" x14ac:dyDescent="0.25">
      <c r="B108" s="313">
        <f>SUM(B77:B107)</f>
        <v>2987</v>
      </c>
      <c r="C108" s="314">
        <f>SUM(C77:C107)</f>
        <v>69294</v>
      </c>
      <c r="D108" s="314">
        <f>SUM(D77:D107)</f>
        <v>4174</v>
      </c>
      <c r="E108" s="314">
        <f>SUM(E77:E107)</f>
        <v>46</v>
      </c>
      <c r="H108" s="313">
        <f>SUM(H77:H107)</f>
        <v>4319</v>
      </c>
      <c r="I108" s="314">
        <f>SUM(I77:I107)</f>
        <v>100548</v>
      </c>
      <c r="J108" s="314">
        <f>SUM(J77:J107)</f>
        <v>7064</v>
      </c>
      <c r="K108" s="314">
        <f>SUM(K77:K107)</f>
        <v>81</v>
      </c>
    </row>
    <row r="109" spans="1:11" ht="13.5" thickTop="1" x14ac:dyDescent="0.2">
      <c r="G109" s="281"/>
    </row>
    <row r="110" spans="1:11" x14ac:dyDescent="0.2">
      <c r="G110" s="281"/>
    </row>
    <row r="111" spans="1:11" ht="13.5" thickBot="1" x14ac:dyDescent="0.25">
      <c r="G111" s="281"/>
    </row>
    <row r="112" spans="1:11" ht="14.25" thickTop="1" thickBot="1" x14ac:dyDescent="0.25">
      <c r="A112" s="283" t="s">
        <v>10</v>
      </c>
      <c r="B112" s="284" t="s">
        <v>34</v>
      </c>
      <c r="C112" s="284" t="s">
        <v>35</v>
      </c>
      <c r="D112" s="284" t="s">
        <v>42</v>
      </c>
      <c r="E112" s="285" t="s">
        <v>43</v>
      </c>
      <c r="G112" s="283" t="s">
        <v>11</v>
      </c>
      <c r="H112" s="284" t="s">
        <v>34</v>
      </c>
      <c r="I112" s="284" t="s">
        <v>35</v>
      </c>
      <c r="J112" s="284" t="s">
        <v>42</v>
      </c>
      <c r="K112" s="285" t="s">
        <v>43</v>
      </c>
    </row>
    <row r="113" spans="1:11" x14ac:dyDescent="0.2">
      <c r="A113" s="73">
        <v>1</v>
      </c>
      <c r="B113" s="306"/>
      <c r="C113" s="306"/>
      <c r="D113" s="306"/>
      <c r="E113" s="307"/>
      <c r="G113" s="288">
        <v>1</v>
      </c>
      <c r="H113" s="317">
        <v>109</v>
      </c>
      <c r="I113" s="317">
        <v>2544</v>
      </c>
      <c r="J113" s="317">
        <v>152</v>
      </c>
      <c r="K113" s="318">
        <v>5</v>
      </c>
    </row>
    <row r="114" spans="1:11" x14ac:dyDescent="0.2">
      <c r="A114" s="76">
        <v>2</v>
      </c>
      <c r="B114" s="306"/>
      <c r="C114" s="306"/>
      <c r="D114" s="306"/>
      <c r="E114" s="307"/>
      <c r="G114" s="294">
        <v>2</v>
      </c>
      <c r="H114" s="317">
        <v>122</v>
      </c>
      <c r="I114" s="297">
        <v>2721</v>
      </c>
      <c r="J114" s="297">
        <v>288</v>
      </c>
      <c r="K114" s="298">
        <v>11</v>
      </c>
    </row>
    <row r="115" spans="1:11" x14ac:dyDescent="0.2">
      <c r="A115" s="79">
        <v>3</v>
      </c>
      <c r="B115" s="297">
        <v>187</v>
      </c>
      <c r="C115" s="297">
        <v>4264</v>
      </c>
      <c r="D115" s="297">
        <v>216</v>
      </c>
      <c r="E115" s="298">
        <v>1</v>
      </c>
      <c r="G115" s="294">
        <v>3</v>
      </c>
      <c r="H115" s="317">
        <v>127</v>
      </c>
      <c r="I115" s="297">
        <v>2981</v>
      </c>
      <c r="J115" s="297">
        <v>216</v>
      </c>
      <c r="K115" s="298">
        <v>6</v>
      </c>
    </row>
    <row r="116" spans="1:11" x14ac:dyDescent="0.2">
      <c r="A116" s="79">
        <v>4</v>
      </c>
      <c r="B116" s="308">
        <v>222</v>
      </c>
      <c r="C116" s="297">
        <v>4933</v>
      </c>
      <c r="D116" s="297">
        <v>352</v>
      </c>
      <c r="E116" s="298">
        <v>4</v>
      </c>
      <c r="G116" s="294">
        <v>4</v>
      </c>
      <c r="H116" s="317">
        <v>78</v>
      </c>
      <c r="I116" s="297">
        <v>1767</v>
      </c>
      <c r="J116" s="297">
        <v>96</v>
      </c>
      <c r="K116" s="298">
        <v>5</v>
      </c>
    </row>
    <row r="117" spans="1:11" x14ac:dyDescent="0.2">
      <c r="A117" s="79">
        <v>5</v>
      </c>
      <c r="B117" s="297">
        <v>179</v>
      </c>
      <c r="C117" s="297">
        <v>4042</v>
      </c>
      <c r="D117" s="297">
        <v>288</v>
      </c>
      <c r="E117" s="298">
        <v>5</v>
      </c>
      <c r="G117" s="294">
        <v>5</v>
      </c>
      <c r="H117" s="306"/>
      <c r="I117" s="302"/>
      <c r="J117" s="302"/>
      <c r="K117" s="303"/>
    </row>
    <row r="118" spans="1:11" x14ac:dyDescent="0.2">
      <c r="A118" s="79">
        <v>6</v>
      </c>
      <c r="B118" s="297">
        <v>215</v>
      </c>
      <c r="C118" s="297">
        <v>4955</v>
      </c>
      <c r="D118" s="297">
        <v>328</v>
      </c>
      <c r="E118" s="298">
        <v>9</v>
      </c>
      <c r="G118" s="294">
        <v>6</v>
      </c>
      <c r="H118" s="306"/>
      <c r="I118" s="302"/>
      <c r="J118" s="302"/>
      <c r="K118" s="303"/>
    </row>
    <row r="119" spans="1:11" x14ac:dyDescent="0.2">
      <c r="A119" s="79">
        <v>7</v>
      </c>
      <c r="B119" s="297">
        <v>160</v>
      </c>
      <c r="C119" s="297">
        <v>3499</v>
      </c>
      <c r="D119" s="297">
        <v>312</v>
      </c>
      <c r="E119" s="298">
        <v>4</v>
      </c>
      <c r="G119" s="294">
        <v>7</v>
      </c>
      <c r="H119" s="316">
        <v>75</v>
      </c>
      <c r="I119" s="297">
        <v>1737</v>
      </c>
      <c r="J119" s="297">
        <v>120</v>
      </c>
      <c r="K119" s="298">
        <v>6</v>
      </c>
    </row>
    <row r="120" spans="1:11" x14ac:dyDescent="0.2">
      <c r="A120" s="294">
        <v>8</v>
      </c>
      <c r="B120" s="302"/>
      <c r="C120" s="302"/>
      <c r="D120" s="302"/>
      <c r="E120" s="303"/>
      <c r="G120" s="294">
        <v>8</v>
      </c>
      <c r="H120" s="317">
        <v>109</v>
      </c>
      <c r="I120" s="304">
        <v>2435</v>
      </c>
      <c r="J120" s="304">
        <v>216</v>
      </c>
      <c r="K120" s="305">
        <v>8</v>
      </c>
    </row>
    <row r="121" spans="1:11" x14ac:dyDescent="0.2">
      <c r="A121" s="294">
        <v>9</v>
      </c>
      <c r="B121" s="302"/>
      <c r="C121" s="302"/>
      <c r="D121" s="302"/>
      <c r="E121" s="303"/>
      <c r="G121" s="294">
        <v>9</v>
      </c>
      <c r="H121" s="317">
        <v>119</v>
      </c>
      <c r="I121" s="297">
        <v>2675</v>
      </c>
      <c r="J121" s="297">
        <v>200</v>
      </c>
      <c r="K121" s="298">
        <v>10</v>
      </c>
    </row>
    <row r="122" spans="1:11" x14ac:dyDescent="0.2">
      <c r="A122" s="294">
        <v>10</v>
      </c>
      <c r="B122" s="297">
        <v>137</v>
      </c>
      <c r="C122" s="297">
        <v>3075</v>
      </c>
      <c r="D122" s="297">
        <v>232</v>
      </c>
      <c r="E122" s="298">
        <v>3</v>
      </c>
      <c r="G122" s="294">
        <v>10</v>
      </c>
      <c r="H122" s="317">
        <v>97</v>
      </c>
      <c r="I122" s="297">
        <v>2404</v>
      </c>
      <c r="J122" s="297">
        <v>240</v>
      </c>
      <c r="K122" s="298">
        <v>9</v>
      </c>
    </row>
    <row r="123" spans="1:11" x14ac:dyDescent="0.2">
      <c r="A123" s="294">
        <v>11</v>
      </c>
      <c r="B123" s="297">
        <v>154</v>
      </c>
      <c r="C123" s="297">
        <v>3614</v>
      </c>
      <c r="D123" s="297">
        <v>296</v>
      </c>
      <c r="E123" s="298">
        <v>5</v>
      </c>
      <c r="G123" s="294">
        <v>11</v>
      </c>
      <c r="H123" s="317">
        <v>108</v>
      </c>
      <c r="I123" s="297">
        <v>2414</v>
      </c>
      <c r="J123" s="297">
        <v>232</v>
      </c>
      <c r="K123" s="298">
        <v>2</v>
      </c>
    </row>
    <row r="124" spans="1:11" x14ac:dyDescent="0.2">
      <c r="A124" s="294">
        <v>12</v>
      </c>
      <c r="B124" s="297">
        <v>156</v>
      </c>
      <c r="C124" s="297">
        <v>3705</v>
      </c>
      <c r="D124" s="297">
        <v>208</v>
      </c>
      <c r="E124" s="298">
        <v>7</v>
      </c>
      <c r="G124" s="294">
        <v>12</v>
      </c>
      <c r="H124" s="306"/>
      <c r="I124" s="302"/>
      <c r="J124" s="302"/>
      <c r="K124" s="303"/>
    </row>
    <row r="125" spans="1:11" x14ac:dyDescent="0.2">
      <c r="A125" s="294">
        <v>13</v>
      </c>
      <c r="B125" s="297">
        <v>147</v>
      </c>
      <c r="C125" s="297">
        <v>3299</v>
      </c>
      <c r="D125" s="297">
        <v>296</v>
      </c>
      <c r="E125" s="298">
        <v>5</v>
      </c>
      <c r="G125" s="294">
        <v>13</v>
      </c>
      <c r="H125" s="306"/>
      <c r="I125" s="302"/>
      <c r="J125" s="302"/>
      <c r="K125" s="303"/>
    </row>
    <row r="126" spans="1:11" x14ac:dyDescent="0.2">
      <c r="A126" s="294">
        <v>14</v>
      </c>
      <c r="B126" s="302"/>
      <c r="C126" s="302"/>
      <c r="D126" s="302"/>
      <c r="E126" s="303"/>
      <c r="G126" s="294">
        <v>14</v>
      </c>
      <c r="H126" s="306"/>
      <c r="I126" s="302"/>
      <c r="J126" s="302"/>
      <c r="K126" s="303"/>
    </row>
    <row r="127" spans="1:11" x14ac:dyDescent="0.2">
      <c r="A127" s="294">
        <v>15</v>
      </c>
      <c r="B127" s="302"/>
      <c r="C127" s="302"/>
      <c r="D127" s="302"/>
      <c r="E127" s="303"/>
      <c r="G127" s="294">
        <v>15</v>
      </c>
      <c r="H127" s="306"/>
      <c r="I127" s="302"/>
      <c r="J127" s="302"/>
      <c r="K127" s="303"/>
    </row>
    <row r="128" spans="1:11" x14ac:dyDescent="0.2">
      <c r="A128" s="294">
        <v>16</v>
      </c>
      <c r="B128" s="302"/>
      <c r="C128" s="302"/>
      <c r="D128" s="302"/>
      <c r="E128" s="303"/>
      <c r="G128" s="294">
        <v>16</v>
      </c>
      <c r="H128" s="317">
        <v>79</v>
      </c>
      <c r="I128" s="297">
        <v>1746</v>
      </c>
      <c r="J128" s="297">
        <v>136</v>
      </c>
      <c r="K128" s="298">
        <v>2</v>
      </c>
    </row>
    <row r="129" spans="1:11" x14ac:dyDescent="0.2">
      <c r="A129" s="294">
        <v>17</v>
      </c>
      <c r="B129" s="297">
        <v>120</v>
      </c>
      <c r="C129" s="297">
        <v>2752</v>
      </c>
      <c r="D129" s="297">
        <v>200</v>
      </c>
      <c r="E129" s="298">
        <v>4</v>
      </c>
      <c r="G129" s="294">
        <v>17</v>
      </c>
      <c r="H129" s="317">
        <v>98</v>
      </c>
      <c r="I129" s="297">
        <v>2122</v>
      </c>
      <c r="J129" s="297">
        <v>128</v>
      </c>
      <c r="K129" s="298">
        <v>0</v>
      </c>
    </row>
    <row r="130" spans="1:11" x14ac:dyDescent="0.2">
      <c r="A130" s="294">
        <v>18</v>
      </c>
      <c r="B130" s="297">
        <v>141</v>
      </c>
      <c r="C130" s="297">
        <v>3209</v>
      </c>
      <c r="D130" s="297">
        <v>320</v>
      </c>
      <c r="E130" s="298">
        <v>7</v>
      </c>
      <c r="G130" s="294">
        <v>18</v>
      </c>
      <c r="H130" s="317">
        <v>85</v>
      </c>
      <c r="I130" s="297">
        <v>1965</v>
      </c>
      <c r="J130" s="297">
        <v>136</v>
      </c>
      <c r="K130" s="298">
        <v>0</v>
      </c>
    </row>
    <row r="131" spans="1:11" x14ac:dyDescent="0.2">
      <c r="A131" s="294">
        <v>19</v>
      </c>
      <c r="B131" s="297">
        <v>143</v>
      </c>
      <c r="C131" s="297">
        <v>3198</v>
      </c>
      <c r="D131" s="297">
        <v>232</v>
      </c>
      <c r="E131" s="298">
        <v>3</v>
      </c>
      <c r="G131" s="294">
        <v>19</v>
      </c>
      <c r="H131" s="306"/>
      <c r="I131" s="302"/>
      <c r="J131" s="302"/>
      <c r="K131" s="303"/>
    </row>
    <row r="132" spans="1:11" x14ac:dyDescent="0.2">
      <c r="A132" s="294">
        <v>20</v>
      </c>
      <c r="B132" s="317">
        <v>174</v>
      </c>
      <c r="C132" s="297">
        <v>4047</v>
      </c>
      <c r="D132" s="297">
        <v>208</v>
      </c>
      <c r="E132" s="298">
        <v>10</v>
      </c>
      <c r="G132" s="294">
        <v>20</v>
      </c>
      <c r="H132" s="306"/>
      <c r="I132" s="302"/>
      <c r="J132" s="302"/>
      <c r="K132" s="303"/>
    </row>
    <row r="133" spans="1:11" x14ac:dyDescent="0.2">
      <c r="A133" s="294">
        <v>21</v>
      </c>
      <c r="B133" s="297">
        <v>133</v>
      </c>
      <c r="C133" s="297">
        <v>2940</v>
      </c>
      <c r="D133" s="297">
        <v>184</v>
      </c>
      <c r="E133" s="298">
        <v>10</v>
      </c>
      <c r="G133" s="294">
        <v>21</v>
      </c>
      <c r="H133" s="317">
        <v>106</v>
      </c>
      <c r="I133" s="297">
        <v>2378</v>
      </c>
      <c r="J133" s="297">
        <v>128</v>
      </c>
      <c r="K133" s="298">
        <v>0</v>
      </c>
    </row>
    <row r="134" spans="1:11" x14ac:dyDescent="0.2">
      <c r="A134" s="294">
        <v>22</v>
      </c>
      <c r="B134" s="302"/>
      <c r="C134" s="302"/>
      <c r="D134" s="302"/>
      <c r="E134" s="303"/>
      <c r="G134" s="294">
        <v>22</v>
      </c>
      <c r="H134" s="317">
        <v>136</v>
      </c>
      <c r="I134" s="297">
        <v>3009</v>
      </c>
      <c r="J134" s="297">
        <v>312</v>
      </c>
      <c r="K134" s="298">
        <v>2</v>
      </c>
    </row>
    <row r="135" spans="1:11" x14ac:dyDescent="0.2">
      <c r="A135" s="294">
        <v>23</v>
      </c>
      <c r="B135" s="302"/>
      <c r="C135" s="302"/>
      <c r="D135" s="302"/>
      <c r="E135" s="303"/>
      <c r="G135" s="294">
        <v>23</v>
      </c>
      <c r="H135" s="317">
        <v>108</v>
      </c>
      <c r="I135" s="297">
        <v>2530</v>
      </c>
      <c r="J135" s="297">
        <v>168</v>
      </c>
      <c r="K135" s="298">
        <v>3</v>
      </c>
    </row>
    <row r="136" spans="1:11" x14ac:dyDescent="0.2">
      <c r="A136" s="294">
        <v>24</v>
      </c>
      <c r="B136" s="297">
        <v>103</v>
      </c>
      <c r="C136" s="297">
        <v>2367</v>
      </c>
      <c r="D136" s="297">
        <v>184</v>
      </c>
      <c r="E136" s="298">
        <v>12</v>
      </c>
      <c r="G136" s="294">
        <v>24</v>
      </c>
      <c r="H136" s="297">
        <v>153</v>
      </c>
      <c r="I136" s="297">
        <v>3333</v>
      </c>
      <c r="J136" s="297">
        <v>264</v>
      </c>
      <c r="K136" s="298">
        <v>3</v>
      </c>
    </row>
    <row r="137" spans="1:11" x14ac:dyDescent="0.2">
      <c r="A137" s="294">
        <v>25</v>
      </c>
      <c r="B137" s="297">
        <v>135</v>
      </c>
      <c r="C137" s="297">
        <v>3226</v>
      </c>
      <c r="D137" s="297">
        <v>152</v>
      </c>
      <c r="E137" s="298">
        <v>4</v>
      </c>
      <c r="G137" s="294">
        <v>25</v>
      </c>
      <c r="H137" s="297">
        <v>114</v>
      </c>
      <c r="I137" s="297">
        <v>2548</v>
      </c>
      <c r="J137" s="297">
        <v>192</v>
      </c>
      <c r="K137" s="298">
        <v>0</v>
      </c>
    </row>
    <row r="138" spans="1:11" x14ac:dyDescent="0.2">
      <c r="A138" s="294">
        <v>26</v>
      </c>
      <c r="B138" s="297">
        <v>129</v>
      </c>
      <c r="C138" s="297">
        <v>2907</v>
      </c>
      <c r="D138" s="297">
        <v>168</v>
      </c>
      <c r="E138" s="298">
        <v>18</v>
      </c>
      <c r="G138" s="294">
        <v>26</v>
      </c>
      <c r="H138" s="302"/>
      <c r="I138" s="302"/>
      <c r="J138" s="302"/>
      <c r="K138" s="303"/>
    </row>
    <row r="139" spans="1:11" x14ac:dyDescent="0.2">
      <c r="A139" s="294">
        <v>27</v>
      </c>
      <c r="B139" s="297">
        <v>142</v>
      </c>
      <c r="C139" s="297">
        <v>3326</v>
      </c>
      <c r="D139" s="297">
        <v>280</v>
      </c>
      <c r="E139" s="298">
        <v>9</v>
      </c>
      <c r="G139" s="294">
        <v>27</v>
      </c>
      <c r="H139" s="302"/>
      <c r="I139" s="302"/>
      <c r="J139" s="302"/>
      <c r="K139" s="303"/>
    </row>
    <row r="140" spans="1:11" x14ac:dyDescent="0.2">
      <c r="A140" s="294">
        <v>28</v>
      </c>
      <c r="B140" s="310">
        <v>102</v>
      </c>
      <c r="C140" s="297">
        <v>2321</v>
      </c>
      <c r="D140" s="297">
        <v>176</v>
      </c>
      <c r="E140" s="298">
        <v>3</v>
      </c>
      <c r="G140" s="294">
        <v>28</v>
      </c>
      <c r="H140" s="297">
        <v>116</v>
      </c>
      <c r="I140" s="297">
        <v>2516</v>
      </c>
      <c r="J140" s="297">
        <v>160</v>
      </c>
      <c r="K140" s="298">
        <v>0</v>
      </c>
    </row>
    <row r="141" spans="1:11" x14ac:dyDescent="0.2">
      <c r="A141" s="294">
        <v>29</v>
      </c>
      <c r="B141" s="302"/>
      <c r="C141" s="302"/>
      <c r="D141" s="302"/>
      <c r="E141" s="303"/>
      <c r="G141" s="294">
        <v>29</v>
      </c>
      <c r="H141" s="297">
        <v>154</v>
      </c>
      <c r="I141" s="297">
        <v>3293</v>
      </c>
      <c r="J141" s="297">
        <v>184</v>
      </c>
      <c r="K141" s="298">
        <v>4</v>
      </c>
    </row>
    <row r="142" spans="1:11" x14ac:dyDescent="0.2">
      <c r="A142" s="294">
        <v>30</v>
      </c>
      <c r="B142" s="302"/>
      <c r="C142" s="302"/>
      <c r="D142" s="302"/>
      <c r="E142" s="303"/>
      <c r="G142" s="294">
        <v>30</v>
      </c>
      <c r="H142" s="297">
        <v>151</v>
      </c>
      <c r="I142" s="297">
        <v>3197</v>
      </c>
      <c r="J142" s="297">
        <v>256</v>
      </c>
      <c r="K142" s="298">
        <v>11</v>
      </c>
    </row>
    <row r="143" spans="1:11" ht="13.5" thickBot="1" x14ac:dyDescent="0.25">
      <c r="A143" s="312">
        <v>31</v>
      </c>
      <c r="B143" s="297">
        <v>107</v>
      </c>
      <c r="C143" s="297">
        <v>2546</v>
      </c>
      <c r="D143" s="297">
        <v>216</v>
      </c>
      <c r="E143" s="298">
        <v>4</v>
      </c>
      <c r="G143" s="312">
        <v>31</v>
      </c>
      <c r="H143" s="297">
        <v>181</v>
      </c>
      <c r="I143" s="297">
        <v>3977</v>
      </c>
      <c r="J143" s="297">
        <v>304</v>
      </c>
      <c r="K143" s="298">
        <v>3</v>
      </c>
    </row>
    <row r="144" spans="1:11" ht="14.25" thickTop="1" thickBot="1" x14ac:dyDescent="0.25">
      <c r="B144" s="313">
        <f>SUM(B113:B143)</f>
        <v>2986</v>
      </c>
      <c r="C144" s="326">
        <f>SUM(C113:C143)</f>
        <v>68225</v>
      </c>
      <c r="D144" s="326">
        <f>SUM(D113:D143)</f>
        <v>4848</v>
      </c>
      <c r="E144" s="327">
        <f>SUM(E113:E143)</f>
        <v>127</v>
      </c>
      <c r="G144" s="281"/>
      <c r="H144" s="313">
        <f>SUM(H113:H143)</f>
        <v>2425</v>
      </c>
      <c r="I144" s="314">
        <f>SUM(I113:I143)</f>
        <v>54292</v>
      </c>
      <c r="J144" s="314">
        <f>SUM(J113:J143)</f>
        <v>4128</v>
      </c>
      <c r="K144" s="314">
        <f>SUM(K113:K143)</f>
        <v>90</v>
      </c>
    </row>
    <row r="145" spans="1:11" ht="13.5" thickTop="1" x14ac:dyDescent="0.2">
      <c r="G145" s="281"/>
    </row>
    <row r="146" spans="1:11" x14ac:dyDescent="0.2">
      <c r="G146" s="281"/>
    </row>
    <row r="147" spans="1:11" ht="13.5" thickBot="1" x14ac:dyDescent="0.25"/>
    <row r="148" spans="1:11" ht="14.25" thickTop="1" thickBot="1" x14ac:dyDescent="0.25">
      <c r="A148" s="283" t="s">
        <v>12</v>
      </c>
      <c r="B148" s="284" t="s">
        <v>34</v>
      </c>
      <c r="C148" s="284" t="s">
        <v>35</v>
      </c>
      <c r="D148" s="284" t="s">
        <v>42</v>
      </c>
      <c r="E148" s="285" t="s">
        <v>43</v>
      </c>
      <c r="G148" s="283" t="s">
        <v>13</v>
      </c>
      <c r="H148" s="284" t="s">
        <v>34</v>
      </c>
      <c r="I148" s="284" t="s">
        <v>35</v>
      </c>
      <c r="J148" s="284" t="s">
        <v>42</v>
      </c>
      <c r="K148" s="285" t="s">
        <v>43</v>
      </c>
    </row>
    <row r="149" spans="1:11" x14ac:dyDescent="0.2">
      <c r="A149" s="288">
        <v>1</v>
      </c>
      <c r="B149" s="317">
        <v>153</v>
      </c>
      <c r="C149" s="317">
        <v>3283</v>
      </c>
      <c r="D149" s="317">
        <v>304</v>
      </c>
      <c r="E149" s="318">
        <v>7</v>
      </c>
      <c r="G149" s="73">
        <v>1</v>
      </c>
      <c r="H149" s="306"/>
      <c r="I149" s="306"/>
      <c r="J149" s="306"/>
      <c r="K149" s="307"/>
    </row>
    <row r="150" spans="1:11" x14ac:dyDescent="0.2">
      <c r="A150" s="294">
        <v>2</v>
      </c>
      <c r="B150" s="302"/>
      <c r="C150" s="302"/>
      <c r="D150" s="302"/>
      <c r="E150" s="303"/>
      <c r="G150" s="79">
        <v>2</v>
      </c>
      <c r="H150" s="297">
        <v>192</v>
      </c>
      <c r="I150" s="297">
        <v>4424</v>
      </c>
      <c r="J150" s="297">
        <v>248</v>
      </c>
      <c r="K150" s="298">
        <v>1</v>
      </c>
    </row>
    <row r="151" spans="1:11" x14ac:dyDescent="0.2">
      <c r="A151" s="294">
        <v>3</v>
      </c>
      <c r="B151" s="302"/>
      <c r="C151" s="302"/>
      <c r="D151" s="302"/>
      <c r="E151" s="303"/>
      <c r="G151" s="79">
        <v>3</v>
      </c>
      <c r="H151" s="297">
        <v>209</v>
      </c>
      <c r="I151" s="297">
        <v>4710</v>
      </c>
      <c r="J151" s="297">
        <v>392</v>
      </c>
      <c r="K151" s="298">
        <v>4</v>
      </c>
    </row>
    <row r="152" spans="1:11" x14ac:dyDescent="0.2">
      <c r="A152" s="79">
        <v>4</v>
      </c>
      <c r="B152" s="297">
        <v>155</v>
      </c>
      <c r="C152" s="297">
        <v>3313</v>
      </c>
      <c r="D152" s="297">
        <v>200</v>
      </c>
      <c r="E152" s="298">
        <v>8</v>
      </c>
      <c r="G152" s="79">
        <v>4</v>
      </c>
      <c r="H152" s="297">
        <v>157</v>
      </c>
      <c r="I152" s="297">
        <v>3733</v>
      </c>
      <c r="J152" s="297">
        <v>288</v>
      </c>
      <c r="K152" s="298">
        <v>5</v>
      </c>
    </row>
    <row r="153" spans="1:11" x14ac:dyDescent="0.2">
      <c r="A153" s="79">
        <v>5</v>
      </c>
      <c r="B153" s="308">
        <v>254</v>
      </c>
      <c r="C153" s="297">
        <v>5936</v>
      </c>
      <c r="D153" s="297">
        <v>360</v>
      </c>
      <c r="E153" s="298">
        <v>7</v>
      </c>
      <c r="G153" s="79">
        <v>5</v>
      </c>
      <c r="H153" s="308">
        <v>287</v>
      </c>
      <c r="I153" s="297">
        <v>6704</v>
      </c>
      <c r="J153" s="297">
        <v>504</v>
      </c>
      <c r="K153" s="298">
        <v>3</v>
      </c>
    </row>
    <row r="154" spans="1:11" x14ac:dyDescent="0.2">
      <c r="A154" s="79">
        <v>6</v>
      </c>
      <c r="B154" s="297">
        <v>143</v>
      </c>
      <c r="C154" s="297">
        <v>3316</v>
      </c>
      <c r="D154" s="297">
        <v>184</v>
      </c>
      <c r="E154" s="298">
        <v>7</v>
      </c>
      <c r="G154" s="79">
        <v>6</v>
      </c>
      <c r="H154" s="297">
        <v>191</v>
      </c>
      <c r="I154" s="297">
        <v>4363</v>
      </c>
      <c r="J154" s="297">
        <v>400</v>
      </c>
      <c r="K154" s="298">
        <v>1</v>
      </c>
    </row>
    <row r="155" spans="1:11" x14ac:dyDescent="0.2">
      <c r="A155" s="79">
        <v>7</v>
      </c>
      <c r="B155" s="297">
        <v>220</v>
      </c>
      <c r="C155" s="297">
        <v>5230</v>
      </c>
      <c r="D155" s="297">
        <v>360</v>
      </c>
      <c r="E155" s="298">
        <v>8</v>
      </c>
      <c r="G155" s="76">
        <v>7</v>
      </c>
      <c r="H155" s="302"/>
      <c r="I155" s="302"/>
      <c r="J155" s="302"/>
      <c r="K155" s="303"/>
    </row>
    <row r="156" spans="1:11" x14ac:dyDescent="0.2">
      <c r="A156" s="79">
        <v>8</v>
      </c>
      <c r="B156" s="297">
        <v>168</v>
      </c>
      <c r="C156" s="297">
        <v>3842</v>
      </c>
      <c r="D156" s="297">
        <v>280</v>
      </c>
      <c r="E156" s="298">
        <v>4</v>
      </c>
      <c r="G156" s="76">
        <v>8</v>
      </c>
      <c r="H156" s="302"/>
      <c r="I156" s="302"/>
      <c r="J156" s="302"/>
      <c r="K156" s="303"/>
    </row>
    <row r="157" spans="1:11" x14ac:dyDescent="0.2">
      <c r="A157" s="76">
        <v>9</v>
      </c>
      <c r="B157" s="302"/>
      <c r="C157" s="302"/>
      <c r="D157" s="302"/>
      <c r="E157" s="303"/>
      <c r="G157" s="79">
        <v>9</v>
      </c>
      <c r="H157" s="297">
        <v>209</v>
      </c>
      <c r="I157" s="297">
        <v>4966</v>
      </c>
      <c r="J157" s="297">
        <v>320</v>
      </c>
      <c r="K157" s="298">
        <v>2</v>
      </c>
    </row>
    <row r="158" spans="1:11" x14ac:dyDescent="0.2">
      <c r="A158" s="76">
        <v>10</v>
      </c>
      <c r="B158" s="302"/>
      <c r="C158" s="302"/>
      <c r="D158" s="302"/>
      <c r="E158" s="303"/>
      <c r="G158" s="79">
        <v>10</v>
      </c>
      <c r="H158" s="297">
        <v>208</v>
      </c>
      <c r="I158" s="297">
        <v>4613</v>
      </c>
      <c r="J158" s="297">
        <v>352</v>
      </c>
      <c r="K158" s="298">
        <v>4</v>
      </c>
    </row>
    <row r="159" spans="1:11" x14ac:dyDescent="0.2">
      <c r="A159" s="79">
        <v>11</v>
      </c>
      <c r="B159" s="297">
        <v>180</v>
      </c>
      <c r="C159" s="297">
        <v>4222</v>
      </c>
      <c r="D159" s="297">
        <v>320</v>
      </c>
      <c r="E159" s="298">
        <v>9</v>
      </c>
      <c r="G159" s="79">
        <v>11</v>
      </c>
      <c r="H159" s="297">
        <v>167</v>
      </c>
      <c r="I159" s="297">
        <v>3908</v>
      </c>
      <c r="J159" s="297">
        <v>296</v>
      </c>
      <c r="K159" s="298">
        <v>3</v>
      </c>
    </row>
    <row r="160" spans="1:11" x14ac:dyDescent="0.2">
      <c r="A160" s="79">
        <v>12</v>
      </c>
      <c r="B160" s="297">
        <v>188</v>
      </c>
      <c r="C160" s="297">
        <v>4300</v>
      </c>
      <c r="D160" s="297">
        <v>352</v>
      </c>
      <c r="E160" s="298">
        <v>2</v>
      </c>
      <c r="G160" s="79">
        <v>12</v>
      </c>
      <c r="H160" s="297">
        <v>221</v>
      </c>
      <c r="I160" s="297">
        <v>5512</v>
      </c>
      <c r="J160" s="297">
        <v>400</v>
      </c>
      <c r="K160" s="298">
        <v>5</v>
      </c>
    </row>
    <row r="161" spans="1:11" x14ac:dyDescent="0.2">
      <c r="A161" s="79">
        <v>13</v>
      </c>
      <c r="B161" s="310">
        <v>117</v>
      </c>
      <c r="C161" s="297">
        <v>2911</v>
      </c>
      <c r="D161" s="297">
        <v>160</v>
      </c>
      <c r="E161" s="298">
        <v>11</v>
      </c>
      <c r="G161" s="79">
        <v>13</v>
      </c>
      <c r="H161" s="297">
        <v>184</v>
      </c>
      <c r="I161" s="297">
        <v>4263</v>
      </c>
      <c r="J161" s="297">
        <v>272</v>
      </c>
      <c r="K161" s="298">
        <v>6</v>
      </c>
    </row>
    <row r="162" spans="1:11" x14ac:dyDescent="0.2">
      <c r="A162" s="79">
        <v>14</v>
      </c>
      <c r="B162" s="297">
        <v>203</v>
      </c>
      <c r="C162" s="297">
        <v>4601</v>
      </c>
      <c r="D162" s="297">
        <v>408</v>
      </c>
      <c r="E162" s="298">
        <v>4</v>
      </c>
      <c r="G162" s="76">
        <v>14</v>
      </c>
      <c r="H162" s="302"/>
      <c r="I162" s="302"/>
      <c r="J162" s="302"/>
      <c r="K162" s="303"/>
    </row>
    <row r="163" spans="1:11" x14ac:dyDescent="0.2">
      <c r="A163" s="79">
        <v>15</v>
      </c>
      <c r="B163" s="297">
        <v>199</v>
      </c>
      <c r="C163" s="297">
        <v>4320</v>
      </c>
      <c r="D163" s="297">
        <v>352</v>
      </c>
      <c r="E163" s="298">
        <v>4</v>
      </c>
      <c r="G163" s="76">
        <v>15</v>
      </c>
      <c r="H163" s="302"/>
      <c r="I163" s="302"/>
      <c r="J163" s="302"/>
      <c r="K163" s="303"/>
    </row>
    <row r="164" spans="1:11" x14ac:dyDescent="0.2">
      <c r="A164" s="76">
        <v>16</v>
      </c>
      <c r="B164" s="302"/>
      <c r="C164" s="302"/>
      <c r="D164" s="302"/>
      <c r="E164" s="303"/>
      <c r="G164" s="79">
        <v>16</v>
      </c>
      <c r="H164" s="297">
        <v>155</v>
      </c>
      <c r="I164" s="297">
        <v>3466</v>
      </c>
      <c r="J164" s="297">
        <v>240</v>
      </c>
      <c r="K164" s="298">
        <v>1</v>
      </c>
    </row>
    <row r="165" spans="1:11" x14ac:dyDescent="0.2">
      <c r="A165" s="76">
        <v>17</v>
      </c>
      <c r="B165" s="302"/>
      <c r="C165" s="302"/>
      <c r="D165" s="302"/>
      <c r="E165" s="303"/>
      <c r="G165" s="79">
        <v>17</v>
      </c>
      <c r="H165" s="297">
        <v>197</v>
      </c>
      <c r="I165" s="297">
        <v>4511</v>
      </c>
      <c r="J165" s="297">
        <v>304</v>
      </c>
      <c r="K165" s="298">
        <v>4</v>
      </c>
    </row>
    <row r="166" spans="1:11" x14ac:dyDescent="0.2">
      <c r="A166" s="79">
        <v>18</v>
      </c>
      <c r="B166" s="297">
        <v>157</v>
      </c>
      <c r="C166" s="297">
        <v>3482</v>
      </c>
      <c r="D166" s="297">
        <v>184</v>
      </c>
      <c r="E166" s="298">
        <v>1</v>
      </c>
      <c r="G166" s="79">
        <v>18</v>
      </c>
      <c r="H166" s="297">
        <v>169</v>
      </c>
      <c r="I166" s="297">
        <v>3981</v>
      </c>
      <c r="J166" s="297">
        <v>304</v>
      </c>
      <c r="K166" s="298">
        <v>5</v>
      </c>
    </row>
    <row r="167" spans="1:11" x14ac:dyDescent="0.2">
      <c r="A167" s="79">
        <v>19</v>
      </c>
      <c r="B167" s="297">
        <v>190</v>
      </c>
      <c r="C167" s="297">
        <v>4312</v>
      </c>
      <c r="D167" s="297">
        <v>264</v>
      </c>
      <c r="E167" s="298">
        <v>7</v>
      </c>
      <c r="G167" s="79">
        <v>19</v>
      </c>
      <c r="H167" s="297">
        <v>225</v>
      </c>
      <c r="I167" s="297">
        <v>5412</v>
      </c>
      <c r="J167" s="297">
        <v>320</v>
      </c>
      <c r="K167" s="298">
        <v>7</v>
      </c>
    </row>
    <row r="168" spans="1:11" x14ac:dyDescent="0.2">
      <c r="A168" s="79">
        <v>20</v>
      </c>
      <c r="B168" s="297">
        <v>178</v>
      </c>
      <c r="C168" s="297">
        <v>4164</v>
      </c>
      <c r="D168" s="297">
        <v>336</v>
      </c>
      <c r="E168" s="298">
        <v>7</v>
      </c>
      <c r="G168" s="79">
        <v>20</v>
      </c>
      <c r="H168" s="297">
        <v>169</v>
      </c>
      <c r="I168" s="297">
        <v>3805</v>
      </c>
      <c r="J168" s="297">
        <v>272</v>
      </c>
      <c r="K168" s="298">
        <v>3</v>
      </c>
    </row>
    <row r="169" spans="1:11" x14ac:dyDescent="0.2">
      <c r="A169" s="79">
        <v>21</v>
      </c>
      <c r="B169" s="297">
        <v>202</v>
      </c>
      <c r="C169" s="297">
        <v>4792</v>
      </c>
      <c r="D169" s="297">
        <v>320</v>
      </c>
      <c r="E169" s="298">
        <v>2</v>
      </c>
      <c r="G169" s="76">
        <v>21</v>
      </c>
      <c r="H169" s="302"/>
      <c r="I169" s="302"/>
      <c r="J169" s="302"/>
      <c r="K169" s="303"/>
    </row>
    <row r="170" spans="1:11" x14ac:dyDescent="0.2">
      <c r="A170" s="79">
        <v>22</v>
      </c>
      <c r="B170" s="297">
        <v>204</v>
      </c>
      <c r="C170" s="297">
        <v>4481</v>
      </c>
      <c r="D170" s="297">
        <v>352</v>
      </c>
      <c r="E170" s="298">
        <v>4</v>
      </c>
      <c r="G170" s="76">
        <v>22</v>
      </c>
      <c r="H170" s="302"/>
      <c r="I170" s="302"/>
      <c r="J170" s="302"/>
      <c r="K170" s="303"/>
    </row>
    <row r="171" spans="1:11" x14ac:dyDescent="0.2">
      <c r="A171" s="76">
        <v>23</v>
      </c>
      <c r="B171" s="302"/>
      <c r="C171" s="302"/>
      <c r="D171" s="302"/>
      <c r="E171" s="303"/>
      <c r="G171" s="79">
        <v>23</v>
      </c>
      <c r="H171" s="297">
        <v>143</v>
      </c>
      <c r="I171" s="297">
        <v>3182</v>
      </c>
      <c r="J171" s="297">
        <v>248</v>
      </c>
      <c r="K171" s="298">
        <v>4</v>
      </c>
    </row>
    <row r="172" spans="1:11" x14ac:dyDescent="0.2">
      <c r="A172" s="76">
        <v>24</v>
      </c>
      <c r="B172" s="302"/>
      <c r="C172" s="302"/>
      <c r="D172" s="302"/>
      <c r="E172" s="303"/>
      <c r="G172" s="79">
        <v>24</v>
      </c>
      <c r="H172" s="297">
        <v>170</v>
      </c>
      <c r="I172" s="297">
        <v>3865</v>
      </c>
      <c r="J172" s="297">
        <v>200</v>
      </c>
      <c r="K172" s="298">
        <v>1</v>
      </c>
    </row>
    <row r="173" spans="1:11" x14ac:dyDescent="0.2">
      <c r="A173" s="79">
        <v>25</v>
      </c>
      <c r="B173" s="297">
        <v>194</v>
      </c>
      <c r="C173" s="297">
        <v>4697</v>
      </c>
      <c r="D173" s="297">
        <v>336</v>
      </c>
      <c r="E173" s="298">
        <v>0</v>
      </c>
      <c r="G173" s="79">
        <v>25</v>
      </c>
      <c r="H173" s="297">
        <v>110</v>
      </c>
      <c r="I173" s="297">
        <v>2646</v>
      </c>
      <c r="J173" s="297">
        <v>120</v>
      </c>
      <c r="K173" s="298">
        <v>4</v>
      </c>
    </row>
    <row r="174" spans="1:11" x14ac:dyDescent="0.2">
      <c r="A174" s="79">
        <v>26</v>
      </c>
      <c r="B174" s="297">
        <v>223</v>
      </c>
      <c r="C174" s="297">
        <v>4925</v>
      </c>
      <c r="D174" s="297">
        <v>448</v>
      </c>
      <c r="E174" s="298">
        <v>3</v>
      </c>
      <c r="G174" s="79">
        <v>26</v>
      </c>
      <c r="H174" s="297">
        <v>132</v>
      </c>
      <c r="I174" s="297">
        <v>3113</v>
      </c>
      <c r="J174" s="297">
        <v>176</v>
      </c>
      <c r="K174" s="298">
        <v>0</v>
      </c>
    </row>
    <row r="175" spans="1:11" x14ac:dyDescent="0.2">
      <c r="A175" s="79">
        <v>27</v>
      </c>
      <c r="B175" s="297">
        <v>182</v>
      </c>
      <c r="C175" s="297">
        <v>4241</v>
      </c>
      <c r="D175" s="297">
        <v>325</v>
      </c>
      <c r="E175" s="298">
        <v>2</v>
      </c>
      <c r="G175" s="79">
        <v>27</v>
      </c>
      <c r="H175" s="310">
        <v>123</v>
      </c>
      <c r="I175" s="297">
        <v>2911</v>
      </c>
      <c r="J175" s="297">
        <v>176</v>
      </c>
      <c r="K175" s="298">
        <v>3</v>
      </c>
    </row>
    <row r="176" spans="1:11" x14ac:dyDescent="0.2">
      <c r="A176" s="79">
        <v>28</v>
      </c>
      <c r="B176" s="297">
        <v>221</v>
      </c>
      <c r="C176" s="297">
        <v>5245</v>
      </c>
      <c r="D176" s="297">
        <v>304</v>
      </c>
      <c r="E176" s="298">
        <v>4</v>
      </c>
      <c r="G176" s="76">
        <v>28</v>
      </c>
      <c r="H176" s="302"/>
      <c r="I176" s="302"/>
      <c r="J176" s="302"/>
      <c r="K176" s="303"/>
    </row>
    <row r="177" spans="1:11" x14ac:dyDescent="0.2">
      <c r="A177" s="79">
        <v>29</v>
      </c>
      <c r="B177" s="297">
        <v>185</v>
      </c>
      <c r="C177" s="297">
        <v>4275</v>
      </c>
      <c r="D177" s="297">
        <v>272</v>
      </c>
      <c r="E177" s="298">
        <v>2</v>
      </c>
      <c r="G177" s="76">
        <v>29</v>
      </c>
      <c r="H177" s="302"/>
      <c r="I177" s="302"/>
      <c r="J177" s="302"/>
      <c r="K177" s="303"/>
    </row>
    <row r="178" spans="1:11" x14ac:dyDescent="0.2">
      <c r="A178" s="76">
        <v>30</v>
      </c>
      <c r="B178" s="302"/>
      <c r="C178" s="302"/>
      <c r="D178" s="302"/>
      <c r="E178" s="303"/>
      <c r="G178" s="76">
        <v>30</v>
      </c>
      <c r="H178" s="302"/>
      <c r="I178" s="302"/>
      <c r="J178" s="302"/>
      <c r="K178" s="303"/>
    </row>
    <row r="179" spans="1:11" ht="13.5" thickBot="1" x14ac:dyDescent="0.25">
      <c r="A179" s="95">
        <v>31</v>
      </c>
      <c r="B179" s="302"/>
      <c r="C179" s="302"/>
      <c r="D179" s="302"/>
      <c r="E179" s="303"/>
      <c r="G179" s="95">
        <v>31</v>
      </c>
      <c r="H179" s="302"/>
      <c r="I179" s="302"/>
      <c r="J179" s="302"/>
      <c r="K179" s="303"/>
    </row>
    <row r="180" spans="1:11" ht="14.25" thickTop="1" thickBot="1" x14ac:dyDescent="0.25">
      <c r="B180" s="328">
        <f>SUM(B149:B179)</f>
        <v>3916</v>
      </c>
      <c r="C180" s="329">
        <f>SUM(C149:C179)</f>
        <v>89888</v>
      </c>
      <c r="D180" s="326">
        <f>SUM(D149:D179)</f>
        <v>6421</v>
      </c>
      <c r="E180" s="327">
        <f>SUM(E149:E179)</f>
        <v>103</v>
      </c>
      <c r="G180" s="281"/>
      <c r="H180" s="313">
        <f>SUM(H149:H179)</f>
        <v>3618</v>
      </c>
      <c r="I180" s="326">
        <f>SUM(I149:I179)</f>
        <v>84088</v>
      </c>
      <c r="J180" s="326">
        <f>SUM(J149:J179)</f>
        <v>5832</v>
      </c>
      <c r="K180" s="327">
        <f>SUM(K149:K179)</f>
        <v>66</v>
      </c>
    </row>
    <row r="181" spans="1:11" ht="13.5" thickTop="1" x14ac:dyDescent="0.2">
      <c r="G181" s="281"/>
    </row>
    <row r="182" spans="1:11" x14ac:dyDescent="0.2">
      <c r="G182" s="281"/>
    </row>
    <row r="183" spans="1:11" ht="13.5" thickBot="1" x14ac:dyDescent="0.25">
      <c r="G183" s="281"/>
    </row>
    <row r="184" spans="1:11" ht="14.25" thickTop="1" thickBot="1" x14ac:dyDescent="0.25">
      <c r="A184" s="283" t="s">
        <v>14</v>
      </c>
      <c r="B184" s="284" t="s">
        <v>34</v>
      </c>
      <c r="C184" s="284" t="s">
        <v>35</v>
      </c>
      <c r="D184" s="284" t="s">
        <v>42</v>
      </c>
      <c r="E184" s="285" t="s">
        <v>43</v>
      </c>
      <c r="G184" s="283" t="s">
        <v>15</v>
      </c>
      <c r="H184" s="284" t="s">
        <v>34</v>
      </c>
      <c r="I184" s="284" t="s">
        <v>35</v>
      </c>
      <c r="J184" s="284" t="s">
        <v>42</v>
      </c>
      <c r="K184" s="285" t="s">
        <v>43</v>
      </c>
    </row>
    <row r="185" spans="1:11" x14ac:dyDescent="0.2">
      <c r="A185" s="73">
        <v>1</v>
      </c>
      <c r="B185" s="302"/>
      <c r="C185" s="302"/>
      <c r="D185" s="302"/>
      <c r="E185" s="303"/>
      <c r="G185" s="85">
        <v>1</v>
      </c>
      <c r="H185" s="317">
        <v>109</v>
      </c>
      <c r="I185" s="317">
        <v>2597</v>
      </c>
      <c r="J185" s="317">
        <v>136</v>
      </c>
      <c r="K185" s="318">
        <v>9</v>
      </c>
    </row>
    <row r="186" spans="1:11" x14ac:dyDescent="0.2">
      <c r="A186" s="79">
        <v>2</v>
      </c>
      <c r="B186" s="297">
        <v>92</v>
      </c>
      <c r="C186" s="297">
        <v>2299</v>
      </c>
      <c r="D186" s="297">
        <v>88</v>
      </c>
      <c r="E186" s="298">
        <v>3</v>
      </c>
      <c r="G186" s="76">
        <v>2</v>
      </c>
      <c r="H186" s="302"/>
      <c r="I186" s="302"/>
      <c r="J186" s="302"/>
      <c r="K186" s="303"/>
    </row>
    <row r="187" spans="1:11" x14ac:dyDescent="0.2">
      <c r="A187" s="79">
        <v>3</v>
      </c>
      <c r="B187" s="297">
        <v>71</v>
      </c>
      <c r="C187" s="297">
        <v>1571</v>
      </c>
      <c r="D187" s="297">
        <v>88</v>
      </c>
      <c r="E187" s="298">
        <v>0</v>
      </c>
      <c r="G187" s="76">
        <v>3</v>
      </c>
      <c r="H187" s="302"/>
      <c r="I187" s="302"/>
      <c r="J187" s="302"/>
      <c r="K187" s="303"/>
    </row>
    <row r="188" spans="1:11" x14ac:dyDescent="0.2">
      <c r="A188" s="76">
        <v>4</v>
      </c>
      <c r="B188" s="302"/>
      <c r="C188" s="302"/>
      <c r="D188" s="302"/>
      <c r="E188" s="303"/>
      <c r="G188" s="79">
        <v>4</v>
      </c>
      <c r="H188" s="297">
        <v>164</v>
      </c>
      <c r="I188" s="297">
        <v>3839</v>
      </c>
      <c r="J188" s="297">
        <v>256</v>
      </c>
      <c r="K188" s="298">
        <v>1</v>
      </c>
    </row>
    <row r="189" spans="1:11" x14ac:dyDescent="0.2">
      <c r="A189" s="76">
        <v>5</v>
      </c>
      <c r="B189" s="302"/>
      <c r="C189" s="302"/>
      <c r="D189" s="302"/>
      <c r="E189" s="303"/>
      <c r="G189" s="79">
        <v>5</v>
      </c>
      <c r="H189" s="297">
        <v>181</v>
      </c>
      <c r="I189" s="297">
        <v>4048</v>
      </c>
      <c r="J189" s="297">
        <v>264</v>
      </c>
      <c r="K189" s="298">
        <v>5</v>
      </c>
    </row>
    <row r="190" spans="1:11" x14ac:dyDescent="0.2">
      <c r="A190" s="79">
        <v>6</v>
      </c>
      <c r="B190" s="297">
        <v>174</v>
      </c>
      <c r="C190" s="297">
        <v>4044</v>
      </c>
      <c r="D190" s="297">
        <v>248</v>
      </c>
      <c r="E190" s="298">
        <v>2</v>
      </c>
      <c r="G190" s="79">
        <v>6</v>
      </c>
      <c r="H190" s="297">
        <v>138</v>
      </c>
      <c r="I190" s="297">
        <v>3242</v>
      </c>
      <c r="J190" s="297">
        <v>248</v>
      </c>
      <c r="K190" s="298">
        <v>0</v>
      </c>
    </row>
    <row r="191" spans="1:11" x14ac:dyDescent="0.2">
      <c r="A191" s="79">
        <v>7</v>
      </c>
      <c r="B191" s="297">
        <v>172</v>
      </c>
      <c r="C191" s="297">
        <v>4055</v>
      </c>
      <c r="D191" s="297">
        <v>184</v>
      </c>
      <c r="E191" s="298">
        <v>0</v>
      </c>
      <c r="G191" s="79">
        <v>7</v>
      </c>
      <c r="H191" s="297">
        <v>170</v>
      </c>
      <c r="I191" s="297">
        <v>3826</v>
      </c>
      <c r="J191" s="297">
        <v>280</v>
      </c>
      <c r="K191" s="298">
        <v>1</v>
      </c>
    </row>
    <row r="192" spans="1:11" x14ac:dyDescent="0.2">
      <c r="A192" s="79">
        <v>8</v>
      </c>
      <c r="B192" s="330">
        <v>154</v>
      </c>
      <c r="C192" s="297">
        <v>3692</v>
      </c>
      <c r="D192" s="297">
        <v>272</v>
      </c>
      <c r="E192" s="298">
        <v>1</v>
      </c>
      <c r="G192" s="79">
        <v>8</v>
      </c>
      <c r="H192" s="297">
        <v>136</v>
      </c>
      <c r="I192" s="297">
        <v>2993</v>
      </c>
      <c r="J192" s="297">
        <v>168</v>
      </c>
      <c r="K192" s="298">
        <v>4</v>
      </c>
    </row>
    <row r="193" spans="1:11" x14ac:dyDescent="0.2">
      <c r="A193" s="79">
        <v>9</v>
      </c>
      <c r="B193" s="297">
        <v>194</v>
      </c>
      <c r="C193" s="297">
        <v>4852</v>
      </c>
      <c r="D193" s="297">
        <v>232</v>
      </c>
      <c r="E193" s="298">
        <v>1</v>
      </c>
      <c r="G193" s="76">
        <v>9</v>
      </c>
      <c r="H193" s="302"/>
      <c r="I193" s="302"/>
      <c r="J193" s="302"/>
      <c r="K193" s="303"/>
    </row>
    <row r="194" spans="1:11" x14ac:dyDescent="0.2">
      <c r="A194" s="79">
        <v>10</v>
      </c>
      <c r="B194" s="297">
        <v>160</v>
      </c>
      <c r="C194" s="297">
        <v>3781</v>
      </c>
      <c r="D194" s="297">
        <v>232</v>
      </c>
      <c r="E194" s="298">
        <v>2</v>
      </c>
      <c r="G194" s="76">
        <v>10</v>
      </c>
      <c r="H194" s="302"/>
      <c r="I194" s="302"/>
      <c r="J194" s="302"/>
      <c r="K194" s="303"/>
    </row>
    <row r="195" spans="1:11" x14ac:dyDescent="0.2">
      <c r="A195" s="76">
        <v>11</v>
      </c>
      <c r="B195" s="302"/>
      <c r="C195" s="302"/>
      <c r="D195" s="302"/>
      <c r="E195" s="303"/>
      <c r="G195" s="79">
        <v>11</v>
      </c>
      <c r="H195" s="297">
        <v>164</v>
      </c>
      <c r="I195" s="297">
        <v>3896</v>
      </c>
      <c r="J195" s="297">
        <v>312</v>
      </c>
      <c r="K195" s="298">
        <v>7</v>
      </c>
    </row>
    <row r="196" spans="1:11" x14ac:dyDescent="0.2">
      <c r="A196" s="76">
        <v>12</v>
      </c>
      <c r="B196" s="302"/>
      <c r="C196" s="302"/>
      <c r="D196" s="302"/>
      <c r="E196" s="303"/>
      <c r="G196" s="79">
        <v>12</v>
      </c>
      <c r="H196" s="297">
        <v>150</v>
      </c>
      <c r="I196" s="297">
        <v>3563</v>
      </c>
      <c r="J196" s="297">
        <v>168</v>
      </c>
      <c r="K196" s="298">
        <v>0</v>
      </c>
    </row>
    <row r="197" spans="1:11" x14ac:dyDescent="0.2">
      <c r="A197" s="79">
        <v>13</v>
      </c>
      <c r="B197" s="297">
        <v>152</v>
      </c>
      <c r="C197" s="297">
        <v>3487</v>
      </c>
      <c r="D197" s="297">
        <v>224</v>
      </c>
      <c r="E197" s="298">
        <v>1</v>
      </c>
      <c r="G197" s="79">
        <v>13</v>
      </c>
      <c r="H197" s="297">
        <v>142</v>
      </c>
      <c r="I197" s="297">
        <v>3181</v>
      </c>
      <c r="J197" s="297">
        <v>208</v>
      </c>
      <c r="K197" s="298">
        <v>3</v>
      </c>
    </row>
    <row r="198" spans="1:11" x14ac:dyDescent="0.2">
      <c r="A198" s="79">
        <v>14</v>
      </c>
      <c r="B198" s="297">
        <v>181</v>
      </c>
      <c r="C198" s="297">
        <v>4174</v>
      </c>
      <c r="D198" s="297">
        <v>312</v>
      </c>
      <c r="E198" s="298">
        <v>6</v>
      </c>
      <c r="G198" s="79">
        <v>14</v>
      </c>
      <c r="H198" s="297">
        <v>105</v>
      </c>
      <c r="I198" s="297">
        <v>2501</v>
      </c>
      <c r="J198" s="297">
        <v>168</v>
      </c>
      <c r="K198" s="298">
        <v>0</v>
      </c>
    </row>
    <row r="199" spans="1:11" x14ac:dyDescent="0.2">
      <c r="A199" s="79">
        <v>15</v>
      </c>
      <c r="B199" s="297">
        <v>135</v>
      </c>
      <c r="C199" s="297">
        <v>3370</v>
      </c>
      <c r="D199" s="297">
        <v>128</v>
      </c>
      <c r="E199" s="298">
        <v>5</v>
      </c>
      <c r="G199" s="79">
        <v>15</v>
      </c>
      <c r="H199" s="297">
        <v>137</v>
      </c>
      <c r="I199" s="297">
        <v>3073</v>
      </c>
      <c r="J199" s="297">
        <v>152</v>
      </c>
      <c r="K199" s="298">
        <v>9</v>
      </c>
    </row>
    <row r="200" spans="1:11" x14ac:dyDescent="0.2">
      <c r="A200" s="79">
        <v>16</v>
      </c>
      <c r="B200" s="297">
        <v>177</v>
      </c>
      <c r="C200" s="297">
        <v>4349</v>
      </c>
      <c r="D200" s="297">
        <v>248</v>
      </c>
      <c r="E200" s="298">
        <v>3</v>
      </c>
      <c r="G200" s="76">
        <v>16</v>
      </c>
      <c r="H200" s="302"/>
      <c r="I200" s="302"/>
      <c r="J200" s="302"/>
      <c r="K200" s="303"/>
    </row>
    <row r="201" spans="1:11" x14ac:dyDescent="0.2">
      <c r="A201" s="79">
        <v>17</v>
      </c>
      <c r="B201" s="297">
        <v>158</v>
      </c>
      <c r="C201" s="297">
        <v>3542</v>
      </c>
      <c r="D201" s="297">
        <v>208</v>
      </c>
      <c r="E201" s="298">
        <v>0</v>
      </c>
      <c r="G201" s="76">
        <v>17</v>
      </c>
      <c r="H201" s="302"/>
      <c r="I201" s="302"/>
      <c r="J201" s="302"/>
      <c r="K201" s="303"/>
    </row>
    <row r="202" spans="1:11" x14ac:dyDescent="0.2">
      <c r="A202" s="76">
        <v>18</v>
      </c>
      <c r="B202" s="302"/>
      <c r="C202" s="302"/>
      <c r="D202" s="302"/>
      <c r="E202" s="303"/>
      <c r="G202" s="79">
        <v>18</v>
      </c>
      <c r="H202" s="297">
        <v>139</v>
      </c>
      <c r="I202" s="297">
        <v>3458</v>
      </c>
      <c r="J202" s="297">
        <v>232</v>
      </c>
      <c r="K202" s="298">
        <v>1</v>
      </c>
    </row>
    <row r="203" spans="1:11" x14ac:dyDescent="0.2">
      <c r="A203" s="76">
        <v>19</v>
      </c>
      <c r="B203" s="302"/>
      <c r="C203" s="302"/>
      <c r="D203" s="302"/>
      <c r="E203" s="303"/>
      <c r="G203" s="79">
        <v>19</v>
      </c>
      <c r="H203" s="297">
        <v>144</v>
      </c>
      <c r="I203" s="297">
        <v>3512</v>
      </c>
      <c r="J203" s="297">
        <v>200</v>
      </c>
      <c r="K203" s="298">
        <v>0</v>
      </c>
    </row>
    <row r="204" spans="1:11" x14ac:dyDescent="0.2">
      <c r="A204" s="79">
        <v>20</v>
      </c>
      <c r="B204" s="297">
        <v>160</v>
      </c>
      <c r="C204" s="297">
        <v>3884</v>
      </c>
      <c r="D204" s="297">
        <v>232</v>
      </c>
      <c r="E204" s="298">
        <v>6</v>
      </c>
      <c r="G204" s="79">
        <v>20</v>
      </c>
      <c r="H204" s="297">
        <v>109</v>
      </c>
      <c r="I204" s="297">
        <v>2425</v>
      </c>
      <c r="J204" s="297">
        <v>232</v>
      </c>
      <c r="K204" s="298">
        <v>2</v>
      </c>
    </row>
    <row r="205" spans="1:11" x14ac:dyDescent="0.2">
      <c r="A205" s="79">
        <v>21</v>
      </c>
      <c r="B205" s="297">
        <v>190</v>
      </c>
      <c r="C205" s="297">
        <v>4568</v>
      </c>
      <c r="D205" s="297">
        <v>232</v>
      </c>
      <c r="E205" s="298">
        <v>3</v>
      </c>
      <c r="G205" s="79">
        <v>21</v>
      </c>
      <c r="H205" s="297">
        <v>85</v>
      </c>
      <c r="I205" s="297">
        <v>1954</v>
      </c>
      <c r="J205" s="297">
        <v>144</v>
      </c>
      <c r="K205" s="298">
        <v>0</v>
      </c>
    </row>
    <row r="206" spans="1:11" x14ac:dyDescent="0.2">
      <c r="A206" s="79">
        <v>22</v>
      </c>
      <c r="B206" s="297">
        <v>151</v>
      </c>
      <c r="C206" s="297">
        <v>3538</v>
      </c>
      <c r="D206" s="297">
        <v>280</v>
      </c>
      <c r="E206" s="298">
        <v>3</v>
      </c>
      <c r="G206" s="76">
        <v>22</v>
      </c>
      <c r="H206" s="302"/>
      <c r="I206" s="302"/>
      <c r="J206" s="302"/>
      <c r="K206" s="303"/>
    </row>
    <row r="207" spans="1:11" x14ac:dyDescent="0.2">
      <c r="A207" s="79">
        <v>23</v>
      </c>
      <c r="B207" s="297">
        <v>168</v>
      </c>
      <c r="C207" s="297">
        <v>4188</v>
      </c>
      <c r="D207" s="297">
        <v>224</v>
      </c>
      <c r="E207" s="298">
        <v>2</v>
      </c>
      <c r="G207" s="76">
        <v>23</v>
      </c>
      <c r="H207" s="302"/>
      <c r="I207" s="302"/>
      <c r="J207" s="302"/>
      <c r="K207" s="303"/>
    </row>
    <row r="208" spans="1:11" x14ac:dyDescent="0.2">
      <c r="A208" s="79">
        <v>24</v>
      </c>
      <c r="B208" s="297">
        <v>143</v>
      </c>
      <c r="C208" s="297">
        <v>3175</v>
      </c>
      <c r="D208" s="297">
        <v>240</v>
      </c>
      <c r="E208" s="298">
        <v>0</v>
      </c>
      <c r="G208" s="76">
        <v>24</v>
      </c>
      <c r="H208" s="302"/>
      <c r="I208" s="302"/>
      <c r="J208" s="302"/>
      <c r="K208" s="303"/>
    </row>
    <row r="209" spans="1:11" x14ac:dyDescent="0.2">
      <c r="A209" s="76">
        <v>25</v>
      </c>
      <c r="B209" s="302"/>
      <c r="C209" s="302"/>
      <c r="D209" s="302"/>
      <c r="E209" s="303"/>
      <c r="G209" s="76">
        <v>25</v>
      </c>
      <c r="H209" s="302"/>
      <c r="I209" s="302"/>
      <c r="J209" s="302"/>
      <c r="K209" s="303"/>
    </row>
    <row r="210" spans="1:11" x14ac:dyDescent="0.2">
      <c r="A210" s="76">
        <v>26</v>
      </c>
      <c r="B210" s="302"/>
      <c r="C210" s="302"/>
      <c r="D210" s="302"/>
      <c r="E210" s="303"/>
      <c r="G210" s="76">
        <v>26</v>
      </c>
      <c r="H210" s="302"/>
      <c r="I210" s="302"/>
      <c r="J210" s="302"/>
      <c r="K210" s="303"/>
    </row>
    <row r="211" spans="1:11" x14ac:dyDescent="0.2">
      <c r="A211" s="79">
        <v>27</v>
      </c>
      <c r="B211" s="297">
        <v>168</v>
      </c>
      <c r="C211" s="297">
        <v>4074</v>
      </c>
      <c r="D211" s="297">
        <v>240</v>
      </c>
      <c r="E211" s="298">
        <v>6</v>
      </c>
      <c r="G211" s="76">
        <v>27</v>
      </c>
      <c r="H211" s="302"/>
      <c r="I211" s="302"/>
      <c r="J211" s="302"/>
      <c r="K211" s="303"/>
    </row>
    <row r="212" spans="1:11" x14ac:dyDescent="0.2">
      <c r="A212" s="79">
        <v>28</v>
      </c>
      <c r="B212" s="297">
        <v>171</v>
      </c>
      <c r="C212" s="297">
        <v>4034</v>
      </c>
      <c r="D212" s="297">
        <v>272</v>
      </c>
      <c r="E212" s="298">
        <v>0</v>
      </c>
      <c r="G212" s="76">
        <v>28</v>
      </c>
      <c r="H212" s="302"/>
      <c r="I212" s="302"/>
      <c r="J212" s="302"/>
      <c r="K212" s="303"/>
    </row>
    <row r="213" spans="1:11" x14ac:dyDescent="0.2">
      <c r="A213" s="79">
        <v>29</v>
      </c>
      <c r="B213" s="297">
        <v>164</v>
      </c>
      <c r="C213" s="297">
        <v>3962</v>
      </c>
      <c r="D213" s="297">
        <v>264</v>
      </c>
      <c r="E213" s="298">
        <v>4</v>
      </c>
      <c r="G213" s="76">
        <v>29</v>
      </c>
      <c r="H213" s="302"/>
      <c r="I213" s="302"/>
      <c r="J213" s="302"/>
      <c r="K213" s="303"/>
    </row>
    <row r="214" spans="1:11" x14ac:dyDescent="0.2">
      <c r="A214" s="79">
        <v>30</v>
      </c>
      <c r="B214" s="297">
        <v>154</v>
      </c>
      <c r="C214" s="297">
        <v>3634</v>
      </c>
      <c r="D214" s="297">
        <v>224</v>
      </c>
      <c r="E214" s="298">
        <v>3</v>
      </c>
      <c r="G214" s="76">
        <v>30</v>
      </c>
      <c r="H214" s="302"/>
      <c r="I214" s="302"/>
      <c r="J214" s="302"/>
      <c r="K214" s="303"/>
    </row>
    <row r="215" spans="1:11" ht="13.5" thickBot="1" x14ac:dyDescent="0.25">
      <c r="A215" s="95">
        <v>31</v>
      </c>
      <c r="B215" s="302"/>
      <c r="C215" s="302"/>
      <c r="D215" s="302"/>
      <c r="E215" s="303"/>
      <c r="G215" s="95">
        <v>31</v>
      </c>
      <c r="H215" s="302"/>
      <c r="I215" s="302"/>
      <c r="J215" s="302"/>
      <c r="K215" s="303"/>
    </row>
    <row r="216" spans="1:11" ht="14.25" thickTop="1" thickBot="1" x14ac:dyDescent="0.25">
      <c r="B216" s="331">
        <f>SUM(B185:B215)</f>
        <v>3289</v>
      </c>
      <c r="C216" s="326">
        <f>SUM(C185:C215)</f>
        <v>78273</v>
      </c>
      <c r="D216" s="326">
        <f>SUM(D185:D215)</f>
        <v>4672</v>
      </c>
      <c r="E216" s="327">
        <f>SUM(E185:E215)</f>
        <v>51</v>
      </c>
      <c r="G216" s="281"/>
      <c r="H216" s="313">
        <f>SUM(H185:H215)</f>
        <v>2073</v>
      </c>
      <c r="I216" s="326">
        <f>SUM(I185:I215)</f>
        <v>48108</v>
      </c>
      <c r="J216" s="326">
        <f>SUM(J185:J215)</f>
        <v>3168</v>
      </c>
      <c r="K216" s="327">
        <f>SUM(K185:K215)</f>
        <v>42</v>
      </c>
    </row>
    <row r="217" spans="1:11" ht="13.5" thickTop="1" x14ac:dyDescent="0.2">
      <c r="G217" s="281"/>
    </row>
    <row r="218" spans="1:11" x14ac:dyDescent="0.2">
      <c r="G218" s="281"/>
    </row>
    <row r="219" spans="1:11" ht="13.5" thickBot="1" x14ac:dyDescent="0.25"/>
    <row r="220" spans="1:11" ht="14.25" thickTop="1" thickBot="1" x14ac:dyDescent="0.25">
      <c r="A220" s="332">
        <v>2023</v>
      </c>
      <c r="B220" s="333" t="s">
        <v>34</v>
      </c>
      <c r="C220" s="333" t="s">
        <v>45</v>
      </c>
      <c r="D220" s="333" t="s">
        <v>35</v>
      </c>
      <c r="E220" s="333" t="s">
        <v>46</v>
      </c>
      <c r="F220" s="333" t="s">
        <v>47</v>
      </c>
      <c r="G220" s="334" t="s">
        <v>48</v>
      </c>
    </row>
    <row r="221" spans="1:11" ht="13.5" thickTop="1" x14ac:dyDescent="0.2">
      <c r="A221" s="335"/>
      <c r="B221" s="336"/>
      <c r="C221" s="336"/>
      <c r="D221" s="336"/>
      <c r="E221" s="336"/>
      <c r="F221" s="336"/>
      <c r="G221" s="337"/>
    </row>
    <row r="222" spans="1:11" x14ac:dyDescent="0.2">
      <c r="A222" s="338" t="s">
        <v>3</v>
      </c>
      <c r="B222" s="297">
        <f>B36</f>
        <v>2956</v>
      </c>
      <c r="C222" s="297">
        <f>B222/21</f>
        <v>140.76190476190476</v>
      </c>
      <c r="D222" s="297">
        <f>C36</f>
        <v>68144</v>
      </c>
      <c r="E222" s="297">
        <f>D36</f>
        <v>3854</v>
      </c>
      <c r="F222" s="297">
        <f>E36</f>
        <v>100</v>
      </c>
      <c r="G222" s="339">
        <f>D222/B222</f>
        <v>23.052774018944518</v>
      </c>
      <c r="H222" s="72" t="s">
        <v>25</v>
      </c>
    </row>
    <row r="223" spans="1:11" x14ac:dyDescent="0.2">
      <c r="A223" s="338" t="s">
        <v>5</v>
      </c>
      <c r="B223" s="297">
        <f>H36</f>
        <v>2851</v>
      </c>
      <c r="C223" s="297">
        <f>B223/20</f>
        <v>142.55000000000001</v>
      </c>
      <c r="D223" s="297">
        <f>I36</f>
        <v>66884</v>
      </c>
      <c r="E223" s="297">
        <f>J36</f>
        <v>3992</v>
      </c>
      <c r="F223" s="297">
        <f>K36</f>
        <v>120</v>
      </c>
      <c r="G223" s="339">
        <f t="shared" ref="G223:G231" si="0">D223/B223</f>
        <v>23.459838653104175</v>
      </c>
      <c r="H223" s="72" t="s">
        <v>25</v>
      </c>
    </row>
    <row r="224" spans="1:11" x14ac:dyDescent="0.2">
      <c r="A224" s="338" t="s">
        <v>6</v>
      </c>
      <c r="B224" s="297">
        <f>B72</f>
        <v>3823</v>
      </c>
      <c r="C224" s="297">
        <f>B224/23</f>
        <v>166.21739130434781</v>
      </c>
      <c r="D224" s="297">
        <f>C72</f>
        <v>87276</v>
      </c>
      <c r="E224" s="297">
        <f>D72</f>
        <v>4757</v>
      </c>
      <c r="F224" s="297">
        <f>E72</f>
        <v>69</v>
      </c>
      <c r="G224" s="339">
        <f t="shared" si="0"/>
        <v>22.829191734240126</v>
      </c>
      <c r="H224" s="72" t="s">
        <v>25</v>
      </c>
    </row>
    <row r="225" spans="1:8" x14ac:dyDescent="0.2">
      <c r="A225" s="338" t="s">
        <v>7</v>
      </c>
      <c r="B225" s="297">
        <f>H72</f>
        <v>2715</v>
      </c>
      <c r="C225" s="297">
        <f>B225/19</f>
        <v>142.89473684210526</v>
      </c>
      <c r="D225" s="297">
        <f>I72</f>
        <v>63211</v>
      </c>
      <c r="E225" s="297">
        <f>J72</f>
        <v>3127</v>
      </c>
      <c r="F225" s="297">
        <f>K72</f>
        <v>61</v>
      </c>
      <c r="G225" s="339">
        <f t="shared" si="0"/>
        <v>23.282136279926334</v>
      </c>
      <c r="H225" s="72" t="s">
        <v>25</v>
      </c>
    </row>
    <row r="226" spans="1:8" x14ac:dyDescent="0.2">
      <c r="A226" s="338" t="s">
        <v>8</v>
      </c>
      <c r="B226" s="297">
        <f>B108</f>
        <v>2987</v>
      </c>
      <c r="C226" s="297">
        <f>B226/18</f>
        <v>165.94444444444446</v>
      </c>
      <c r="D226" s="297">
        <f>C108</f>
        <v>69294</v>
      </c>
      <c r="E226" s="297">
        <f>D108</f>
        <v>4174</v>
      </c>
      <c r="F226" s="297">
        <f>E108</f>
        <v>46</v>
      </c>
      <c r="G226" s="339">
        <f t="shared" si="0"/>
        <v>23.198526950117174</v>
      </c>
      <c r="H226" s="72" t="s">
        <v>25</v>
      </c>
    </row>
    <row r="227" spans="1:8" x14ac:dyDescent="0.2">
      <c r="A227" s="338" t="s">
        <v>9</v>
      </c>
      <c r="B227" s="297">
        <f>H108</f>
        <v>4319</v>
      </c>
      <c r="C227" s="297">
        <f>B227/22</f>
        <v>196.31818181818181</v>
      </c>
      <c r="D227" s="297">
        <f>I108</f>
        <v>100548</v>
      </c>
      <c r="E227" s="297">
        <f>J108</f>
        <v>7064</v>
      </c>
      <c r="F227" s="297">
        <f>K108</f>
        <v>81</v>
      </c>
      <c r="G227" s="339">
        <f t="shared" si="0"/>
        <v>23.280388978930308</v>
      </c>
      <c r="H227" s="72" t="s">
        <v>25</v>
      </c>
    </row>
    <row r="228" spans="1:8" x14ac:dyDescent="0.2">
      <c r="A228" s="338" t="s">
        <v>10</v>
      </c>
      <c r="B228" s="297">
        <f>B144</f>
        <v>2986</v>
      </c>
      <c r="C228" s="297">
        <f>B228/20</f>
        <v>149.30000000000001</v>
      </c>
      <c r="D228" s="297">
        <f>C144</f>
        <v>68225</v>
      </c>
      <c r="E228" s="297">
        <f>D144</f>
        <v>4848</v>
      </c>
      <c r="F228" s="297">
        <f>E144</f>
        <v>127</v>
      </c>
      <c r="G228" s="339">
        <f t="shared" si="0"/>
        <v>22.848292029470866</v>
      </c>
      <c r="H228" s="72" t="s">
        <v>25</v>
      </c>
    </row>
    <row r="229" spans="1:8" x14ac:dyDescent="0.2">
      <c r="A229" s="338" t="s">
        <v>11</v>
      </c>
      <c r="B229" s="297">
        <f>H144</f>
        <v>2425</v>
      </c>
      <c r="C229" s="297">
        <f>B229/21</f>
        <v>115.47619047619048</v>
      </c>
      <c r="D229" s="297">
        <f>I144</f>
        <v>54292</v>
      </c>
      <c r="E229" s="297">
        <f>J144</f>
        <v>4128</v>
      </c>
      <c r="F229" s="297">
        <f>K144</f>
        <v>90</v>
      </c>
      <c r="G229" s="339">
        <f t="shared" si="0"/>
        <v>22.388453608247424</v>
      </c>
      <c r="H229" s="72" t="s">
        <v>25</v>
      </c>
    </row>
    <row r="230" spans="1:8" x14ac:dyDescent="0.2">
      <c r="A230" s="338" t="s">
        <v>12</v>
      </c>
      <c r="B230" s="297">
        <f>B180</f>
        <v>3916</v>
      </c>
      <c r="C230" s="297">
        <f>B230/21</f>
        <v>186.47619047619048</v>
      </c>
      <c r="D230" s="297">
        <f>C180</f>
        <v>89888</v>
      </c>
      <c r="E230" s="297">
        <f>D180</f>
        <v>6421</v>
      </c>
      <c r="F230" s="297">
        <f>E180</f>
        <v>103</v>
      </c>
      <c r="G230" s="339">
        <f t="shared" si="0"/>
        <v>22.954034729315627</v>
      </c>
      <c r="H230" s="72" t="s">
        <v>25</v>
      </c>
    </row>
    <row r="231" spans="1:8" x14ac:dyDescent="0.2">
      <c r="A231" s="338" t="s">
        <v>13</v>
      </c>
      <c r="B231" s="297">
        <f>H180</f>
        <v>3618</v>
      </c>
      <c r="C231" s="297">
        <f>B231/20</f>
        <v>180.9</v>
      </c>
      <c r="D231" s="297">
        <f>I180</f>
        <v>84088</v>
      </c>
      <c r="E231" s="297">
        <f>J180</f>
        <v>5832</v>
      </c>
      <c r="F231" s="297">
        <f>K180</f>
        <v>66</v>
      </c>
      <c r="G231" s="339">
        <f t="shared" si="0"/>
        <v>23.241569928137093</v>
      </c>
      <c r="H231" s="72" t="s">
        <v>25</v>
      </c>
    </row>
    <row r="232" spans="1:8" x14ac:dyDescent="0.2">
      <c r="A232" s="338" t="s">
        <v>14</v>
      </c>
      <c r="B232" s="297">
        <f>B216</f>
        <v>3289</v>
      </c>
      <c r="C232" s="297">
        <f>B232/21</f>
        <v>156.61904761904762</v>
      </c>
      <c r="D232" s="297">
        <f>C216</f>
        <v>78273</v>
      </c>
      <c r="E232" s="297">
        <f>D216</f>
        <v>4672</v>
      </c>
      <c r="F232" s="297">
        <f>E216</f>
        <v>51</v>
      </c>
      <c r="G232" s="339">
        <f>D232/B232</f>
        <v>23.798418972332016</v>
      </c>
      <c r="H232" s="72" t="s">
        <v>25</v>
      </c>
    </row>
    <row r="233" spans="1:8" ht="13.5" thickBot="1" x14ac:dyDescent="0.25">
      <c r="A233" s="338" t="s">
        <v>15</v>
      </c>
      <c r="B233" s="297">
        <f>H216</f>
        <v>2073</v>
      </c>
      <c r="C233" s="297">
        <f>B233/15</f>
        <v>138.19999999999999</v>
      </c>
      <c r="D233" s="297">
        <f>I216</f>
        <v>48108</v>
      </c>
      <c r="E233" s="297">
        <f>J216</f>
        <v>3168</v>
      </c>
      <c r="F233" s="297">
        <f>K216</f>
        <v>42</v>
      </c>
      <c r="G233" s="339">
        <f>D233/B233</f>
        <v>23.206946454413892</v>
      </c>
      <c r="H233" s="72" t="s">
        <v>25</v>
      </c>
    </row>
    <row r="234" spans="1:8" x14ac:dyDescent="0.2">
      <c r="A234" s="340" t="s">
        <v>4</v>
      </c>
      <c r="B234" s="341">
        <f>SUM(B222:B233)</f>
        <v>37958</v>
      </c>
      <c r="C234" s="341"/>
      <c r="D234" s="341">
        <f>SUM(D222:D233)</f>
        <v>878231</v>
      </c>
      <c r="E234" s="341">
        <f>SUM(E222:E233)</f>
        <v>56037</v>
      </c>
      <c r="F234" s="341">
        <f>SUM(F222:F233)</f>
        <v>956</v>
      </c>
      <c r="G234" s="342"/>
    </row>
    <row r="235" spans="1:8" ht="13.5" thickBot="1" x14ac:dyDescent="0.25">
      <c r="A235" s="343"/>
      <c r="B235" s="344"/>
      <c r="C235" s="344"/>
      <c r="D235" s="344"/>
      <c r="E235" s="344"/>
      <c r="F235" s="344"/>
      <c r="G235" s="345"/>
    </row>
    <row r="236" spans="1:8" ht="13.5" thickTop="1" x14ac:dyDescent="0.2">
      <c r="C236" s="291"/>
    </row>
  </sheetData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0B746-77E4-42A1-8AA1-5EE7C3A4501E}">
  <dimension ref="B1:Y261"/>
  <sheetViews>
    <sheetView showGridLines="0" showOutlineSymbols="0" workbookViewId="0">
      <selection activeCell="X256" sqref="X256"/>
    </sheetView>
  </sheetViews>
  <sheetFormatPr baseColWidth="10" defaultColWidth="6.85546875" defaultRowHeight="12.75" customHeight="1" x14ac:dyDescent="0.2"/>
  <cols>
    <col min="1" max="2" width="1.140625" style="413" customWidth="1"/>
    <col min="3" max="3" width="1.28515625" style="413" customWidth="1"/>
    <col min="4" max="4" width="7.28515625" style="413" customWidth="1"/>
    <col min="5" max="5" width="4.140625" style="413" customWidth="1"/>
    <col min="6" max="6" width="2.5703125" style="413" customWidth="1"/>
    <col min="7" max="7" width="2.42578125" style="413" customWidth="1"/>
    <col min="8" max="8" width="1.28515625" style="413" customWidth="1"/>
    <col min="9" max="9" width="1.85546875" style="413" customWidth="1"/>
    <col min="10" max="10" width="3.28515625" style="413" customWidth="1"/>
    <col min="11" max="11" width="10" style="413" customWidth="1"/>
    <col min="12" max="12" width="15.42578125" style="413" customWidth="1"/>
    <col min="13" max="13" width="3" style="413" customWidth="1"/>
    <col min="14" max="14" width="2.28515625" style="413" customWidth="1"/>
    <col min="15" max="15" width="8.140625" style="413" customWidth="1"/>
    <col min="16" max="16" width="2.42578125" style="413" customWidth="1"/>
    <col min="17" max="17" width="3.5703125" style="413" customWidth="1"/>
    <col min="18" max="18" width="5.85546875" style="413" customWidth="1"/>
    <col min="19" max="19" width="1.140625" style="413" customWidth="1"/>
    <col min="20" max="20" width="5.140625" style="413" customWidth="1"/>
    <col min="21" max="21" width="3.28515625" style="413" customWidth="1"/>
    <col min="22" max="22" width="1.28515625" style="413" customWidth="1"/>
    <col min="23" max="23" width="2.28515625" style="413" customWidth="1"/>
    <col min="24" max="24" width="1.28515625" style="413" customWidth="1"/>
    <col min="25" max="25" width="2" style="413" customWidth="1"/>
    <col min="26" max="253" width="6.85546875" style="413"/>
    <col min="254" max="255" width="1.140625" style="413" customWidth="1"/>
    <col min="256" max="256" width="1.28515625" style="413" customWidth="1"/>
    <col min="257" max="257" width="7.28515625" style="413" customWidth="1"/>
    <col min="258" max="258" width="4.140625" style="413" customWidth="1"/>
    <col min="259" max="259" width="2.5703125" style="413" customWidth="1"/>
    <col min="260" max="260" width="2.42578125" style="413" customWidth="1"/>
    <col min="261" max="261" width="1.28515625" style="413" customWidth="1"/>
    <col min="262" max="262" width="1.85546875" style="413" customWidth="1"/>
    <col min="263" max="263" width="3.28515625" style="413" customWidth="1"/>
    <col min="264" max="264" width="10" style="413" customWidth="1"/>
    <col min="265" max="265" width="15.42578125" style="413" customWidth="1"/>
    <col min="266" max="266" width="3" style="413" customWidth="1"/>
    <col min="267" max="267" width="2.28515625" style="413" customWidth="1"/>
    <col min="268" max="268" width="8.140625" style="413" customWidth="1"/>
    <col min="269" max="269" width="2.42578125" style="413" customWidth="1"/>
    <col min="270" max="270" width="3.5703125" style="413" customWidth="1"/>
    <col min="271" max="271" width="5.85546875" style="413" customWidth="1"/>
    <col min="272" max="272" width="1.140625" style="413" customWidth="1"/>
    <col min="273" max="273" width="5.140625" style="413" customWidth="1"/>
    <col min="274" max="274" width="3.28515625" style="413" customWidth="1"/>
    <col min="275" max="275" width="1.28515625" style="413" customWidth="1"/>
    <col min="276" max="276" width="2.28515625" style="413" customWidth="1"/>
    <col min="277" max="278" width="1.28515625" style="413" customWidth="1"/>
    <col min="279" max="279" width="11.85546875" style="413" customWidth="1"/>
    <col min="280" max="280" width="1.85546875" style="413" customWidth="1"/>
    <col min="281" max="281" width="2" style="413" customWidth="1"/>
    <col min="282" max="509" width="6.85546875" style="413"/>
    <col min="510" max="511" width="1.140625" style="413" customWidth="1"/>
    <col min="512" max="512" width="1.28515625" style="413" customWidth="1"/>
    <col min="513" max="513" width="7.28515625" style="413" customWidth="1"/>
    <col min="514" max="514" width="4.140625" style="413" customWidth="1"/>
    <col min="515" max="515" width="2.5703125" style="413" customWidth="1"/>
    <col min="516" max="516" width="2.42578125" style="413" customWidth="1"/>
    <col min="517" max="517" width="1.28515625" style="413" customWidth="1"/>
    <col min="518" max="518" width="1.85546875" style="413" customWidth="1"/>
    <col min="519" max="519" width="3.28515625" style="413" customWidth="1"/>
    <col min="520" max="520" width="10" style="413" customWidth="1"/>
    <col min="521" max="521" width="15.42578125" style="413" customWidth="1"/>
    <col min="522" max="522" width="3" style="413" customWidth="1"/>
    <col min="523" max="523" width="2.28515625" style="413" customWidth="1"/>
    <col min="524" max="524" width="8.140625" style="413" customWidth="1"/>
    <col min="525" max="525" width="2.42578125" style="413" customWidth="1"/>
    <col min="526" max="526" width="3.5703125" style="413" customWidth="1"/>
    <col min="527" max="527" width="5.85546875" style="413" customWidth="1"/>
    <col min="528" max="528" width="1.140625" style="413" customWidth="1"/>
    <col min="529" max="529" width="5.140625" style="413" customWidth="1"/>
    <col min="530" max="530" width="3.28515625" style="413" customWidth="1"/>
    <col min="531" max="531" width="1.28515625" style="413" customWidth="1"/>
    <col min="532" max="532" width="2.28515625" style="413" customWidth="1"/>
    <col min="533" max="534" width="1.28515625" style="413" customWidth="1"/>
    <col min="535" max="535" width="11.85546875" style="413" customWidth="1"/>
    <col min="536" max="536" width="1.85546875" style="413" customWidth="1"/>
    <col min="537" max="537" width="2" style="413" customWidth="1"/>
    <col min="538" max="765" width="6.85546875" style="413"/>
    <col min="766" max="767" width="1.140625" style="413" customWidth="1"/>
    <col min="768" max="768" width="1.28515625" style="413" customWidth="1"/>
    <col min="769" max="769" width="7.28515625" style="413" customWidth="1"/>
    <col min="770" max="770" width="4.140625" style="413" customWidth="1"/>
    <col min="771" max="771" width="2.5703125" style="413" customWidth="1"/>
    <col min="772" max="772" width="2.42578125" style="413" customWidth="1"/>
    <col min="773" max="773" width="1.28515625" style="413" customWidth="1"/>
    <col min="774" max="774" width="1.85546875" style="413" customWidth="1"/>
    <col min="775" max="775" width="3.28515625" style="413" customWidth="1"/>
    <col min="776" max="776" width="10" style="413" customWidth="1"/>
    <col min="777" max="777" width="15.42578125" style="413" customWidth="1"/>
    <col min="778" max="778" width="3" style="413" customWidth="1"/>
    <col min="779" max="779" width="2.28515625" style="413" customWidth="1"/>
    <col min="780" max="780" width="8.140625" style="413" customWidth="1"/>
    <col min="781" max="781" width="2.42578125" style="413" customWidth="1"/>
    <col min="782" max="782" width="3.5703125" style="413" customWidth="1"/>
    <col min="783" max="783" width="5.85546875" style="413" customWidth="1"/>
    <col min="784" max="784" width="1.140625" style="413" customWidth="1"/>
    <col min="785" max="785" width="5.140625" style="413" customWidth="1"/>
    <col min="786" max="786" width="3.28515625" style="413" customWidth="1"/>
    <col min="787" max="787" width="1.28515625" style="413" customWidth="1"/>
    <col min="788" max="788" width="2.28515625" style="413" customWidth="1"/>
    <col min="789" max="790" width="1.28515625" style="413" customWidth="1"/>
    <col min="791" max="791" width="11.85546875" style="413" customWidth="1"/>
    <col min="792" max="792" width="1.85546875" style="413" customWidth="1"/>
    <col min="793" max="793" width="2" style="413" customWidth="1"/>
    <col min="794" max="1021" width="6.85546875" style="413"/>
    <col min="1022" max="1023" width="1.140625" style="413" customWidth="1"/>
    <col min="1024" max="1024" width="1.28515625" style="413" customWidth="1"/>
    <col min="1025" max="1025" width="7.28515625" style="413" customWidth="1"/>
    <col min="1026" max="1026" width="4.140625" style="413" customWidth="1"/>
    <col min="1027" max="1027" width="2.5703125" style="413" customWidth="1"/>
    <col min="1028" max="1028" width="2.42578125" style="413" customWidth="1"/>
    <col min="1029" max="1029" width="1.28515625" style="413" customWidth="1"/>
    <col min="1030" max="1030" width="1.85546875" style="413" customWidth="1"/>
    <col min="1031" max="1031" width="3.28515625" style="413" customWidth="1"/>
    <col min="1032" max="1032" width="10" style="413" customWidth="1"/>
    <col min="1033" max="1033" width="15.42578125" style="413" customWidth="1"/>
    <col min="1034" max="1034" width="3" style="413" customWidth="1"/>
    <col min="1035" max="1035" width="2.28515625" style="413" customWidth="1"/>
    <col min="1036" max="1036" width="8.140625" style="413" customWidth="1"/>
    <col min="1037" max="1037" width="2.42578125" style="413" customWidth="1"/>
    <col min="1038" max="1038" width="3.5703125" style="413" customWidth="1"/>
    <col min="1039" max="1039" width="5.85546875" style="413" customWidth="1"/>
    <col min="1040" max="1040" width="1.140625" style="413" customWidth="1"/>
    <col min="1041" max="1041" width="5.140625" style="413" customWidth="1"/>
    <col min="1042" max="1042" width="3.28515625" style="413" customWidth="1"/>
    <col min="1043" max="1043" width="1.28515625" style="413" customWidth="1"/>
    <col min="1044" max="1044" width="2.28515625" style="413" customWidth="1"/>
    <col min="1045" max="1046" width="1.28515625" style="413" customWidth="1"/>
    <col min="1047" max="1047" width="11.85546875" style="413" customWidth="1"/>
    <col min="1048" max="1048" width="1.85546875" style="413" customWidth="1"/>
    <col min="1049" max="1049" width="2" style="413" customWidth="1"/>
    <col min="1050" max="1277" width="6.85546875" style="413"/>
    <col min="1278" max="1279" width="1.140625" style="413" customWidth="1"/>
    <col min="1280" max="1280" width="1.28515625" style="413" customWidth="1"/>
    <col min="1281" max="1281" width="7.28515625" style="413" customWidth="1"/>
    <col min="1282" max="1282" width="4.140625" style="413" customWidth="1"/>
    <col min="1283" max="1283" width="2.5703125" style="413" customWidth="1"/>
    <col min="1284" max="1284" width="2.42578125" style="413" customWidth="1"/>
    <col min="1285" max="1285" width="1.28515625" style="413" customWidth="1"/>
    <col min="1286" max="1286" width="1.85546875" style="413" customWidth="1"/>
    <col min="1287" max="1287" width="3.28515625" style="413" customWidth="1"/>
    <col min="1288" max="1288" width="10" style="413" customWidth="1"/>
    <col min="1289" max="1289" width="15.42578125" style="413" customWidth="1"/>
    <col min="1290" max="1290" width="3" style="413" customWidth="1"/>
    <col min="1291" max="1291" width="2.28515625" style="413" customWidth="1"/>
    <col min="1292" max="1292" width="8.140625" style="413" customWidth="1"/>
    <col min="1293" max="1293" width="2.42578125" style="413" customWidth="1"/>
    <col min="1294" max="1294" width="3.5703125" style="413" customWidth="1"/>
    <col min="1295" max="1295" width="5.85546875" style="413" customWidth="1"/>
    <col min="1296" max="1296" width="1.140625" style="413" customWidth="1"/>
    <col min="1297" max="1297" width="5.140625" style="413" customWidth="1"/>
    <col min="1298" max="1298" width="3.28515625" style="413" customWidth="1"/>
    <col min="1299" max="1299" width="1.28515625" style="413" customWidth="1"/>
    <col min="1300" max="1300" width="2.28515625" style="413" customWidth="1"/>
    <col min="1301" max="1302" width="1.28515625" style="413" customWidth="1"/>
    <col min="1303" max="1303" width="11.85546875" style="413" customWidth="1"/>
    <col min="1304" max="1304" width="1.85546875" style="413" customWidth="1"/>
    <col min="1305" max="1305" width="2" style="413" customWidth="1"/>
    <col min="1306" max="1533" width="6.85546875" style="413"/>
    <col min="1534" max="1535" width="1.140625" style="413" customWidth="1"/>
    <col min="1536" max="1536" width="1.28515625" style="413" customWidth="1"/>
    <col min="1537" max="1537" width="7.28515625" style="413" customWidth="1"/>
    <col min="1538" max="1538" width="4.140625" style="413" customWidth="1"/>
    <col min="1539" max="1539" width="2.5703125" style="413" customWidth="1"/>
    <col min="1540" max="1540" width="2.42578125" style="413" customWidth="1"/>
    <col min="1541" max="1541" width="1.28515625" style="413" customWidth="1"/>
    <col min="1542" max="1542" width="1.85546875" style="413" customWidth="1"/>
    <col min="1543" max="1543" width="3.28515625" style="413" customWidth="1"/>
    <col min="1544" max="1544" width="10" style="413" customWidth="1"/>
    <col min="1545" max="1545" width="15.42578125" style="413" customWidth="1"/>
    <col min="1546" max="1546" width="3" style="413" customWidth="1"/>
    <col min="1547" max="1547" width="2.28515625" style="413" customWidth="1"/>
    <col min="1548" max="1548" width="8.140625" style="413" customWidth="1"/>
    <col min="1549" max="1549" width="2.42578125" style="413" customWidth="1"/>
    <col min="1550" max="1550" width="3.5703125" style="413" customWidth="1"/>
    <col min="1551" max="1551" width="5.85546875" style="413" customWidth="1"/>
    <col min="1552" max="1552" width="1.140625" style="413" customWidth="1"/>
    <col min="1553" max="1553" width="5.140625" style="413" customWidth="1"/>
    <col min="1554" max="1554" width="3.28515625" style="413" customWidth="1"/>
    <col min="1555" max="1555" width="1.28515625" style="413" customWidth="1"/>
    <col min="1556" max="1556" width="2.28515625" style="413" customWidth="1"/>
    <col min="1557" max="1558" width="1.28515625" style="413" customWidth="1"/>
    <col min="1559" max="1559" width="11.85546875" style="413" customWidth="1"/>
    <col min="1560" max="1560" width="1.85546875" style="413" customWidth="1"/>
    <col min="1561" max="1561" width="2" style="413" customWidth="1"/>
    <col min="1562" max="1789" width="6.85546875" style="413"/>
    <col min="1790" max="1791" width="1.140625" style="413" customWidth="1"/>
    <col min="1792" max="1792" width="1.28515625" style="413" customWidth="1"/>
    <col min="1793" max="1793" width="7.28515625" style="413" customWidth="1"/>
    <col min="1794" max="1794" width="4.140625" style="413" customWidth="1"/>
    <col min="1795" max="1795" width="2.5703125" style="413" customWidth="1"/>
    <col min="1796" max="1796" width="2.42578125" style="413" customWidth="1"/>
    <col min="1797" max="1797" width="1.28515625" style="413" customWidth="1"/>
    <col min="1798" max="1798" width="1.85546875" style="413" customWidth="1"/>
    <col min="1799" max="1799" width="3.28515625" style="413" customWidth="1"/>
    <col min="1800" max="1800" width="10" style="413" customWidth="1"/>
    <col min="1801" max="1801" width="15.42578125" style="413" customWidth="1"/>
    <col min="1802" max="1802" width="3" style="413" customWidth="1"/>
    <col min="1803" max="1803" width="2.28515625" style="413" customWidth="1"/>
    <col min="1804" max="1804" width="8.140625" style="413" customWidth="1"/>
    <col min="1805" max="1805" width="2.42578125" style="413" customWidth="1"/>
    <col min="1806" max="1806" width="3.5703125" style="413" customWidth="1"/>
    <col min="1807" max="1807" width="5.85546875" style="413" customWidth="1"/>
    <col min="1808" max="1808" width="1.140625" style="413" customWidth="1"/>
    <col min="1809" max="1809" width="5.140625" style="413" customWidth="1"/>
    <col min="1810" max="1810" width="3.28515625" style="413" customWidth="1"/>
    <col min="1811" max="1811" width="1.28515625" style="413" customWidth="1"/>
    <col min="1812" max="1812" width="2.28515625" style="413" customWidth="1"/>
    <col min="1813" max="1814" width="1.28515625" style="413" customWidth="1"/>
    <col min="1815" max="1815" width="11.85546875" style="413" customWidth="1"/>
    <col min="1816" max="1816" width="1.85546875" style="413" customWidth="1"/>
    <col min="1817" max="1817" width="2" style="413" customWidth="1"/>
    <col min="1818" max="2045" width="6.85546875" style="413"/>
    <col min="2046" max="2047" width="1.140625" style="413" customWidth="1"/>
    <col min="2048" max="2048" width="1.28515625" style="413" customWidth="1"/>
    <col min="2049" max="2049" width="7.28515625" style="413" customWidth="1"/>
    <col min="2050" max="2050" width="4.140625" style="413" customWidth="1"/>
    <col min="2051" max="2051" width="2.5703125" style="413" customWidth="1"/>
    <col min="2052" max="2052" width="2.42578125" style="413" customWidth="1"/>
    <col min="2053" max="2053" width="1.28515625" style="413" customWidth="1"/>
    <col min="2054" max="2054" width="1.85546875" style="413" customWidth="1"/>
    <col min="2055" max="2055" width="3.28515625" style="413" customWidth="1"/>
    <col min="2056" max="2056" width="10" style="413" customWidth="1"/>
    <col min="2057" max="2057" width="15.42578125" style="413" customWidth="1"/>
    <col min="2058" max="2058" width="3" style="413" customWidth="1"/>
    <col min="2059" max="2059" width="2.28515625" style="413" customWidth="1"/>
    <col min="2060" max="2060" width="8.140625" style="413" customWidth="1"/>
    <col min="2061" max="2061" width="2.42578125" style="413" customWidth="1"/>
    <col min="2062" max="2062" width="3.5703125" style="413" customWidth="1"/>
    <col min="2063" max="2063" width="5.85546875" style="413" customWidth="1"/>
    <col min="2064" max="2064" width="1.140625" style="413" customWidth="1"/>
    <col min="2065" max="2065" width="5.140625" style="413" customWidth="1"/>
    <col min="2066" max="2066" width="3.28515625" style="413" customWidth="1"/>
    <col min="2067" max="2067" width="1.28515625" style="413" customWidth="1"/>
    <col min="2068" max="2068" width="2.28515625" style="413" customWidth="1"/>
    <col min="2069" max="2070" width="1.28515625" style="413" customWidth="1"/>
    <col min="2071" max="2071" width="11.85546875" style="413" customWidth="1"/>
    <col min="2072" max="2072" width="1.85546875" style="413" customWidth="1"/>
    <col min="2073" max="2073" width="2" style="413" customWidth="1"/>
    <col min="2074" max="2301" width="6.85546875" style="413"/>
    <col min="2302" max="2303" width="1.140625" style="413" customWidth="1"/>
    <col min="2304" max="2304" width="1.28515625" style="413" customWidth="1"/>
    <col min="2305" max="2305" width="7.28515625" style="413" customWidth="1"/>
    <col min="2306" max="2306" width="4.140625" style="413" customWidth="1"/>
    <col min="2307" max="2307" width="2.5703125" style="413" customWidth="1"/>
    <col min="2308" max="2308" width="2.42578125" style="413" customWidth="1"/>
    <col min="2309" max="2309" width="1.28515625" style="413" customWidth="1"/>
    <col min="2310" max="2310" width="1.85546875" style="413" customWidth="1"/>
    <col min="2311" max="2311" width="3.28515625" style="413" customWidth="1"/>
    <col min="2312" max="2312" width="10" style="413" customWidth="1"/>
    <col min="2313" max="2313" width="15.42578125" style="413" customWidth="1"/>
    <col min="2314" max="2314" width="3" style="413" customWidth="1"/>
    <col min="2315" max="2315" width="2.28515625" style="413" customWidth="1"/>
    <col min="2316" max="2316" width="8.140625" style="413" customWidth="1"/>
    <col min="2317" max="2317" width="2.42578125" style="413" customWidth="1"/>
    <col min="2318" max="2318" width="3.5703125" style="413" customWidth="1"/>
    <col min="2319" max="2319" width="5.85546875" style="413" customWidth="1"/>
    <col min="2320" max="2320" width="1.140625" style="413" customWidth="1"/>
    <col min="2321" max="2321" width="5.140625" style="413" customWidth="1"/>
    <col min="2322" max="2322" width="3.28515625" style="413" customWidth="1"/>
    <col min="2323" max="2323" width="1.28515625" style="413" customWidth="1"/>
    <col min="2324" max="2324" width="2.28515625" style="413" customWidth="1"/>
    <col min="2325" max="2326" width="1.28515625" style="413" customWidth="1"/>
    <col min="2327" max="2327" width="11.85546875" style="413" customWidth="1"/>
    <col min="2328" max="2328" width="1.85546875" style="413" customWidth="1"/>
    <col min="2329" max="2329" width="2" style="413" customWidth="1"/>
    <col min="2330" max="2557" width="6.85546875" style="413"/>
    <col min="2558" max="2559" width="1.140625" style="413" customWidth="1"/>
    <col min="2560" max="2560" width="1.28515625" style="413" customWidth="1"/>
    <col min="2561" max="2561" width="7.28515625" style="413" customWidth="1"/>
    <col min="2562" max="2562" width="4.140625" style="413" customWidth="1"/>
    <col min="2563" max="2563" width="2.5703125" style="413" customWidth="1"/>
    <col min="2564" max="2564" width="2.42578125" style="413" customWidth="1"/>
    <col min="2565" max="2565" width="1.28515625" style="413" customWidth="1"/>
    <col min="2566" max="2566" width="1.85546875" style="413" customWidth="1"/>
    <col min="2567" max="2567" width="3.28515625" style="413" customWidth="1"/>
    <col min="2568" max="2568" width="10" style="413" customWidth="1"/>
    <col min="2569" max="2569" width="15.42578125" style="413" customWidth="1"/>
    <col min="2570" max="2570" width="3" style="413" customWidth="1"/>
    <col min="2571" max="2571" width="2.28515625" style="413" customWidth="1"/>
    <col min="2572" max="2572" width="8.140625" style="413" customWidth="1"/>
    <col min="2573" max="2573" width="2.42578125" style="413" customWidth="1"/>
    <col min="2574" max="2574" width="3.5703125" style="413" customWidth="1"/>
    <col min="2575" max="2575" width="5.85546875" style="413" customWidth="1"/>
    <col min="2576" max="2576" width="1.140625" style="413" customWidth="1"/>
    <col min="2577" max="2577" width="5.140625" style="413" customWidth="1"/>
    <col min="2578" max="2578" width="3.28515625" style="413" customWidth="1"/>
    <col min="2579" max="2579" width="1.28515625" style="413" customWidth="1"/>
    <col min="2580" max="2580" width="2.28515625" style="413" customWidth="1"/>
    <col min="2581" max="2582" width="1.28515625" style="413" customWidth="1"/>
    <col min="2583" max="2583" width="11.85546875" style="413" customWidth="1"/>
    <col min="2584" max="2584" width="1.85546875" style="413" customWidth="1"/>
    <col min="2585" max="2585" width="2" style="413" customWidth="1"/>
    <col min="2586" max="2813" width="6.85546875" style="413"/>
    <col min="2814" max="2815" width="1.140625" style="413" customWidth="1"/>
    <col min="2816" max="2816" width="1.28515625" style="413" customWidth="1"/>
    <col min="2817" max="2817" width="7.28515625" style="413" customWidth="1"/>
    <col min="2818" max="2818" width="4.140625" style="413" customWidth="1"/>
    <col min="2819" max="2819" width="2.5703125" style="413" customWidth="1"/>
    <col min="2820" max="2820" width="2.42578125" style="413" customWidth="1"/>
    <col min="2821" max="2821" width="1.28515625" style="413" customWidth="1"/>
    <col min="2822" max="2822" width="1.85546875" style="413" customWidth="1"/>
    <col min="2823" max="2823" width="3.28515625" style="413" customWidth="1"/>
    <col min="2824" max="2824" width="10" style="413" customWidth="1"/>
    <col min="2825" max="2825" width="15.42578125" style="413" customWidth="1"/>
    <col min="2826" max="2826" width="3" style="413" customWidth="1"/>
    <col min="2827" max="2827" width="2.28515625" style="413" customWidth="1"/>
    <col min="2828" max="2828" width="8.140625" style="413" customWidth="1"/>
    <col min="2829" max="2829" width="2.42578125" style="413" customWidth="1"/>
    <col min="2830" max="2830" width="3.5703125" style="413" customWidth="1"/>
    <col min="2831" max="2831" width="5.85546875" style="413" customWidth="1"/>
    <col min="2832" max="2832" width="1.140625" style="413" customWidth="1"/>
    <col min="2833" max="2833" width="5.140625" style="413" customWidth="1"/>
    <col min="2834" max="2834" width="3.28515625" style="413" customWidth="1"/>
    <col min="2835" max="2835" width="1.28515625" style="413" customWidth="1"/>
    <col min="2836" max="2836" width="2.28515625" style="413" customWidth="1"/>
    <col min="2837" max="2838" width="1.28515625" style="413" customWidth="1"/>
    <col min="2839" max="2839" width="11.85546875" style="413" customWidth="1"/>
    <col min="2840" max="2840" width="1.85546875" style="413" customWidth="1"/>
    <col min="2841" max="2841" width="2" style="413" customWidth="1"/>
    <col min="2842" max="3069" width="6.85546875" style="413"/>
    <col min="3070" max="3071" width="1.140625" style="413" customWidth="1"/>
    <col min="3072" max="3072" width="1.28515625" style="413" customWidth="1"/>
    <col min="3073" max="3073" width="7.28515625" style="413" customWidth="1"/>
    <col min="3074" max="3074" width="4.140625" style="413" customWidth="1"/>
    <col min="3075" max="3075" width="2.5703125" style="413" customWidth="1"/>
    <col min="3076" max="3076" width="2.42578125" style="413" customWidth="1"/>
    <col min="3077" max="3077" width="1.28515625" style="413" customWidth="1"/>
    <col min="3078" max="3078" width="1.85546875" style="413" customWidth="1"/>
    <col min="3079" max="3079" width="3.28515625" style="413" customWidth="1"/>
    <col min="3080" max="3080" width="10" style="413" customWidth="1"/>
    <col min="3081" max="3081" width="15.42578125" style="413" customWidth="1"/>
    <col min="3082" max="3082" width="3" style="413" customWidth="1"/>
    <col min="3083" max="3083" width="2.28515625" style="413" customWidth="1"/>
    <col min="3084" max="3084" width="8.140625" style="413" customWidth="1"/>
    <col min="3085" max="3085" width="2.42578125" style="413" customWidth="1"/>
    <col min="3086" max="3086" width="3.5703125" style="413" customWidth="1"/>
    <col min="3087" max="3087" width="5.85546875" style="413" customWidth="1"/>
    <col min="3088" max="3088" width="1.140625" style="413" customWidth="1"/>
    <col min="3089" max="3089" width="5.140625" style="413" customWidth="1"/>
    <col min="3090" max="3090" width="3.28515625" style="413" customWidth="1"/>
    <col min="3091" max="3091" width="1.28515625" style="413" customWidth="1"/>
    <col min="3092" max="3092" width="2.28515625" style="413" customWidth="1"/>
    <col min="3093" max="3094" width="1.28515625" style="413" customWidth="1"/>
    <col min="3095" max="3095" width="11.85546875" style="413" customWidth="1"/>
    <col min="3096" max="3096" width="1.85546875" style="413" customWidth="1"/>
    <col min="3097" max="3097" width="2" style="413" customWidth="1"/>
    <col min="3098" max="3325" width="6.85546875" style="413"/>
    <col min="3326" max="3327" width="1.140625" style="413" customWidth="1"/>
    <col min="3328" max="3328" width="1.28515625" style="413" customWidth="1"/>
    <col min="3329" max="3329" width="7.28515625" style="413" customWidth="1"/>
    <col min="3330" max="3330" width="4.140625" style="413" customWidth="1"/>
    <col min="3331" max="3331" width="2.5703125" style="413" customWidth="1"/>
    <col min="3332" max="3332" width="2.42578125" style="413" customWidth="1"/>
    <col min="3333" max="3333" width="1.28515625" style="413" customWidth="1"/>
    <col min="3334" max="3334" width="1.85546875" style="413" customWidth="1"/>
    <col min="3335" max="3335" width="3.28515625" style="413" customWidth="1"/>
    <col min="3336" max="3336" width="10" style="413" customWidth="1"/>
    <col min="3337" max="3337" width="15.42578125" style="413" customWidth="1"/>
    <col min="3338" max="3338" width="3" style="413" customWidth="1"/>
    <col min="3339" max="3339" width="2.28515625" style="413" customWidth="1"/>
    <col min="3340" max="3340" width="8.140625" style="413" customWidth="1"/>
    <col min="3341" max="3341" width="2.42578125" style="413" customWidth="1"/>
    <col min="3342" max="3342" width="3.5703125" style="413" customWidth="1"/>
    <col min="3343" max="3343" width="5.85546875" style="413" customWidth="1"/>
    <col min="3344" max="3344" width="1.140625" style="413" customWidth="1"/>
    <col min="3345" max="3345" width="5.140625" style="413" customWidth="1"/>
    <col min="3346" max="3346" width="3.28515625" style="413" customWidth="1"/>
    <col min="3347" max="3347" width="1.28515625" style="413" customWidth="1"/>
    <col min="3348" max="3348" width="2.28515625" style="413" customWidth="1"/>
    <col min="3349" max="3350" width="1.28515625" style="413" customWidth="1"/>
    <col min="3351" max="3351" width="11.85546875" style="413" customWidth="1"/>
    <col min="3352" max="3352" width="1.85546875" style="413" customWidth="1"/>
    <col min="3353" max="3353" width="2" style="413" customWidth="1"/>
    <col min="3354" max="3581" width="6.85546875" style="413"/>
    <col min="3582" max="3583" width="1.140625" style="413" customWidth="1"/>
    <col min="3584" max="3584" width="1.28515625" style="413" customWidth="1"/>
    <col min="3585" max="3585" width="7.28515625" style="413" customWidth="1"/>
    <col min="3586" max="3586" width="4.140625" style="413" customWidth="1"/>
    <col min="3587" max="3587" width="2.5703125" style="413" customWidth="1"/>
    <col min="3588" max="3588" width="2.42578125" style="413" customWidth="1"/>
    <col min="3589" max="3589" width="1.28515625" style="413" customWidth="1"/>
    <col min="3590" max="3590" width="1.85546875" style="413" customWidth="1"/>
    <col min="3591" max="3591" width="3.28515625" style="413" customWidth="1"/>
    <col min="3592" max="3592" width="10" style="413" customWidth="1"/>
    <col min="3593" max="3593" width="15.42578125" style="413" customWidth="1"/>
    <col min="3594" max="3594" width="3" style="413" customWidth="1"/>
    <col min="3595" max="3595" width="2.28515625" style="413" customWidth="1"/>
    <col min="3596" max="3596" width="8.140625" style="413" customWidth="1"/>
    <col min="3597" max="3597" width="2.42578125" style="413" customWidth="1"/>
    <col min="3598" max="3598" width="3.5703125" style="413" customWidth="1"/>
    <col min="3599" max="3599" width="5.85546875" style="413" customWidth="1"/>
    <col min="3600" max="3600" width="1.140625" style="413" customWidth="1"/>
    <col min="3601" max="3601" width="5.140625" style="413" customWidth="1"/>
    <col min="3602" max="3602" width="3.28515625" style="413" customWidth="1"/>
    <col min="3603" max="3603" width="1.28515625" style="413" customWidth="1"/>
    <col min="3604" max="3604" width="2.28515625" style="413" customWidth="1"/>
    <col min="3605" max="3606" width="1.28515625" style="413" customWidth="1"/>
    <col min="3607" max="3607" width="11.85546875" style="413" customWidth="1"/>
    <col min="3608" max="3608" width="1.85546875" style="413" customWidth="1"/>
    <col min="3609" max="3609" width="2" style="413" customWidth="1"/>
    <col min="3610" max="3837" width="6.85546875" style="413"/>
    <col min="3838" max="3839" width="1.140625" style="413" customWidth="1"/>
    <col min="3840" max="3840" width="1.28515625" style="413" customWidth="1"/>
    <col min="3841" max="3841" width="7.28515625" style="413" customWidth="1"/>
    <col min="3842" max="3842" width="4.140625" style="413" customWidth="1"/>
    <col min="3843" max="3843" width="2.5703125" style="413" customWidth="1"/>
    <col min="3844" max="3844" width="2.42578125" style="413" customWidth="1"/>
    <col min="3845" max="3845" width="1.28515625" style="413" customWidth="1"/>
    <col min="3846" max="3846" width="1.85546875" style="413" customWidth="1"/>
    <col min="3847" max="3847" width="3.28515625" style="413" customWidth="1"/>
    <col min="3848" max="3848" width="10" style="413" customWidth="1"/>
    <col min="3849" max="3849" width="15.42578125" style="413" customWidth="1"/>
    <col min="3850" max="3850" width="3" style="413" customWidth="1"/>
    <col min="3851" max="3851" width="2.28515625" style="413" customWidth="1"/>
    <col min="3852" max="3852" width="8.140625" style="413" customWidth="1"/>
    <col min="3853" max="3853" width="2.42578125" style="413" customWidth="1"/>
    <col min="3854" max="3854" width="3.5703125" style="413" customWidth="1"/>
    <col min="3855" max="3855" width="5.85546875" style="413" customWidth="1"/>
    <col min="3856" max="3856" width="1.140625" style="413" customWidth="1"/>
    <col min="3857" max="3857" width="5.140625" style="413" customWidth="1"/>
    <col min="3858" max="3858" width="3.28515625" style="413" customWidth="1"/>
    <col min="3859" max="3859" width="1.28515625" style="413" customWidth="1"/>
    <col min="3860" max="3860" width="2.28515625" style="413" customWidth="1"/>
    <col min="3861" max="3862" width="1.28515625" style="413" customWidth="1"/>
    <col min="3863" max="3863" width="11.85546875" style="413" customWidth="1"/>
    <col min="3864" max="3864" width="1.85546875" style="413" customWidth="1"/>
    <col min="3865" max="3865" width="2" style="413" customWidth="1"/>
    <col min="3866" max="4093" width="6.85546875" style="413"/>
    <col min="4094" max="4095" width="1.140625" style="413" customWidth="1"/>
    <col min="4096" max="4096" width="1.28515625" style="413" customWidth="1"/>
    <col min="4097" max="4097" width="7.28515625" style="413" customWidth="1"/>
    <col min="4098" max="4098" width="4.140625" style="413" customWidth="1"/>
    <col min="4099" max="4099" width="2.5703125" style="413" customWidth="1"/>
    <col min="4100" max="4100" width="2.42578125" style="413" customWidth="1"/>
    <col min="4101" max="4101" width="1.28515625" style="413" customWidth="1"/>
    <col min="4102" max="4102" width="1.85546875" style="413" customWidth="1"/>
    <col min="4103" max="4103" width="3.28515625" style="413" customWidth="1"/>
    <col min="4104" max="4104" width="10" style="413" customWidth="1"/>
    <col min="4105" max="4105" width="15.42578125" style="413" customWidth="1"/>
    <col min="4106" max="4106" width="3" style="413" customWidth="1"/>
    <col min="4107" max="4107" width="2.28515625" style="413" customWidth="1"/>
    <col min="4108" max="4108" width="8.140625" style="413" customWidth="1"/>
    <col min="4109" max="4109" width="2.42578125" style="413" customWidth="1"/>
    <col min="4110" max="4110" width="3.5703125" style="413" customWidth="1"/>
    <col min="4111" max="4111" width="5.85546875" style="413" customWidth="1"/>
    <col min="4112" max="4112" width="1.140625" style="413" customWidth="1"/>
    <col min="4113" max="4113" width="5.140625" style="413" customWidth="1"/>
    <col min="4114" max="4114" width="3.28515625" style="413" customWidth="1"/>
    <col min="4115" max="4115" width="1.28515625" style="413" customWidth="1"/>
    <col min="4116" max="4116" width="2.28515625" style="413" customWidth="1"/>
    <col min="4117" max="4118" width="1.28515625" style="413" customWidth="1"/>
    <col min="4119" max="4119" width="11.85546875" style="413" customWidth="1"/>
    <col min="4120" max="4120" width="1.85546875" style="413" customWidth="1"/>
    <col min="4121" max="4121" width="2" style="413" customWidth="1"/>
    <col min="4122" max="4349" width="6.85546875" style="413"/>
    <col min="4350" max="4351" width="1.140625" style="413" customWidth="1"/>
    <col min="4352" max="4352" width="1.28515625" style="413" customWidth="1"/>
    <col min="4353" max="4353" width="7.28515625" style="413" customWidth="1"/>
    <col min="4354" max="4354" width="4.140625" style="413" customWidth="1"/>
    <col min="4355" max="4355" width="2.5703125" style="413" customWidth="1"/>
    <col min="4356" max="4356" width="2.42578125" style="413" customWidth="1"/>
    <col min="4357" max="4357" width="1.28515625" style="413" customWidth="1"/>
    <col min="4358" max="4358" width="1.85546875" style="413" customWidth="1"/>
    <col min="4359" max="4359" width="3.28515625" style="413" customWidth="1"/>
    <col min="4360" max="4360" width="10" style="413" customWidth="1"/>
    <col min="4361" max="4361" width="15.42578125" style="413" customWidth="1"/>
    <col min="4362" max="4362" width="3" style="413" customWidth="1"/>
    <col min="4363" max="4363" width="2.28515625" style="413" customWidth="1"/>
    <col min="4364" max="4364" width="8.140625" style="413" customWidth="1"/>
    <col min="4365" max="4365" width="2.42578125" style="413" customWidth="1"/>
    <col min="4366" max="4366" width="3.5703125" style="413" customWidth="1"/>
    <col min="4367" max="4367" width="5.85546875" style="413" customWidth="1"/>
    <col min="4368" max="4368" width="1.140625" style="413" customWidth="1"/>
    <col min="4369" max="4369" width="5.140625" style="413" customWidth="1"/>
    <col min="4370" max="4370" width="3.28515625" style="413" customWidth="1"/>
    <col min="4371" max="4371" width="1.28515625" style="413" customWidth="1"/>
    <col min="4372" max="4372" width="2.28515625" style="413" customWidth="1"/>
    <col min="4373" max="4374" width="1.28515625" style="413" customWidth="1"/>
    <col min="4375" max="4375" width="11.85546875" style="413" customWidth="1"/>
    <col min="4376" max="4376" width="1.85546875" style="413" customWidth="1"/>
    <col min="4377" max="4377" width="2" style="413" customWidth="1"/>
    <col min="4378" max="4605" width="6.85546875" style="413"/>
    <col min="4606" max="4607" width="1.140625" style="413" customWidth="1"/>
    <col min="4608" max="4608" width="1.28515625" style="413" customWidth="1"/>
    <col min="4609" max="4609" width="7.28515625" style="413" customWidth="1"/>
    <col min="4610" max="4610" width="4.140625" style="413" customWidth="1"/>
    <col min="4611" max="4611" width="2.5703125" style="413" customWidth="1"/>
    <col min="4612" max="4612" width="2.42578125" style="413" customWidth="1"/>
    <col min="4613" max="4613" width="1.28515625" style="413" customWidth="1"/>
    <col min="4614" max="4614" width="1.85546875" style="413" customWidth="1"/>
    <col min="4615" max="4615" width="3.28515625" style="413" customWidth="1"/>
    <col min="4616" max="4616" width="10" style="413" customWidth="1"/>
    <col min="4617" max="4617" width="15.42578125" style="413" customWidth="1"/>
    <col min="4618" max="4618" width="3" style="413" customWidth="1"/>
    <col min="4619" max="4619" width="2.28515625" style="413" customWidth="1"/>
    <col min="4620" max="4620" width="8.140625" style="413" customWidth="1"/>
    <col min="4621" max="4621" width="2.42578125" style="413" customWidth="1"/>
    <col min="4622" max="4622" width="3.5703125" style="413" customWidth="1"/>
    <col min="4623" max="4623" width="5.85546875" style="413" customWidth="1"/>
    <col min="4624" max="4624" width="1.140625" style="413" customWidth="1"/>
    <col min="4625" max="4625" width="5.140625" style="413" customWidth="1"/>
    <col min="4626" max="4626" width="3.28515625" style="413" customWidth="1"/>
    <col min="4627" max="4627" width="1.28515625" style="413" customWidth="1"/>
    <col min="4628" max="4628" width="2.28515625" style="413" customWidth="1"/>
    <col min="4629" max="4630" width="1.28515625" style="413" customWidth="1"/>
    <col min="4631" max="4631" width="11.85546875" style="413" customWidth="1"/>
    <col min="4632" max="4632" width="1.85546875" style="413" customWidth="1"/>
    <col min="4633" max="4633" width="2" style="413" customWidth="1"/>
    <col min="4634" max="4861" width="6.85546875" style="413"/>
    <col min="4862" max="4863" width="1.140625" style="413" customWidth="1"/>
    <col min="4864" max="4864" width="1.28515625" style="413" customWidth="1"/>
    <col min="4865" max="4865" width="7.28515625" style="413" customWidth="1"/>
    <col min="4866" max="4866" width="4.140625" style="413" customWidth="1"/>
    <col min="4867" max="4867" width="2.5703125" style="413" customWidth="1"/>
    <col min="4868" max="4868" width="2.42578125" style="413" customWidth="1"/>
    <col min="4869" max="4869" width="1.28515625" style="413" customWidth="1"/>
    <col min="4870" max="4870" width="1.85546875" style="413" customWidth="1"/>
    <col min="4871" max="4871" width="3.28515625" style="413" customWidth="1"/>
    <col min="4872" max="4872" width="10" style="413" customWidth="1"/>
    <col min="4873" max="4873" width="15.42578125" style="413" customWidth="1"/>
    <col min="4874" max="4874" width="3" style="413" customWidth="1"/>
    <col min="4875" max="4875" width="2.28515625" style="413" customWidth="1"/>
    <col min="4876" max="4876" width="8.140625" style="413" customWidth="1"/>
    <col min="4877" max="4877" width="2.42578125" style="413" customWidth="1"/>
    <col min="4878" max="4878" width="3.5703125" style="413" customWidth="1"/>
    <col min="4879" max="4879" width="5.85546875" style="413" customWidth="1"/>
    <col min="4880" max="4880" width="1.140625" style="413" customWidth="1"/>
    <col min="4881" max="4881" width="5.140625" style="413" customWidth="1"/>
    <col min="4882" max="4882" width="3.28515625" style="413" customWidth="1"/>
    <col min="4883" max="4883" width="1.28515625" style="413" customWidth="1"/>
    <col min="4884" max="4884" width="2.28515625" style="413" customWidth="1"/>
    <col min="4885" max="4886" width="1.28515625" style="413" customWidth="1"/>
    <col min="4887" max="4887" width="11.85546875" style="413" customWidth="1"/>
    <col min="4888" max="4888" width="1.85546875" style="413" customWidth="1"/>
    <col min="4889" max="4889" width="2" style="413" customWidth="1"/>
    <col min="4890" max="5117" width="6.85546875" style="413"/>
    <col min="5118" max="5119" width="1.140625" style="413" customWidth="1"/>
    <col min="5120" max="5120" width="1.28515625" style="413" customWidth="1"/>
    <col min="5121" max="5121" width="7.28515625" style="413" customWidth="1"/>
    <col min="5122" max="5122" width="4.140625" style="413" customWidth="1"/>
    <col min="5123" max="5123" width="2.5703125" style="413" customWidth="1"/>
    <col min="5124" max="5124" width="2.42578125" style="413" customWidth="1"/>
    <col min="5125" max="5125" width="1.28515625" style="413" customWidth="1"/>
    <col min="5126" max="5126" width="1.85546875" style="413" customWidth="1"/>
    <col min="5127" max="5127" width="3.28515625" style="413" customWidth="1"/>
    <col min="5128" max="5128" width="10" style="413" customWidth="1"/>
    <col min="5129" max="5129" width="15.42578125" style="413" customWidth="1"/>
    <col min="5130" max="5130" width="3" style="413" customWidth="1"/>
    <col min="5131" max="5131" width="2.28515625" style="413" customWidth="1"/>
    <col min="5132" max="5132" width="8.140625" style="413" customWidth="1"/>
    <col min="5133" max="5133" width="2.42578125" style="413" customWidth="1"/>
    <col min="5134" max="5134" width="3.5703125" style="413" customWidth="1"/>
    <col min="5135" max="5135" width="5.85546875" style="413" customWidth="1"/>
    <col min="5136" max="5136" width="1.140625" style="413" customWidth="1"/>
    <col min="5137" max="5137" width="5.140625" style="413" customWidth="1"/>
    <col min="5138" max="5138" width="3.28515625" style="413" customWidth="1"/>
    <col min="5139" max="5139" width="1.28515625" style="413" customWidth="1"/>
    <col min="5140" max="5140" width="2.28515625" style="413" customWidth="1"/>
    <col min="5141" max="5142" width="1.28515625" style="413" customWidth="1"/>
    <col min="5143" max="5143" width="11.85546875" style="413" customWidth="1"/>
    <col min="5144" max="5144" width="1.85546875" style="413" customWidth="1"/>
    <col min="5145" max="5145" width="2" style="413" customWidth="1"/>
    <col min="5146" max="5373" width="6.85546875" style="413"/>
    <col min="5374" max="5375" width="1.140625" style="413" customWidth="1"/>
    <col min="5376" max="5376" width="1.28515625" style="413" customWidth="1"/>
    <col min="5377" max="5377" width="7.28515625" style="413" customWidth="1"/>
    <col min="5378" max="5378" width="4.140625" style="413" customWidth="1"/>
    <col min="5379" max="5379" width="2.5703125" style="413" customWidth="1"/>
    <col min="5380" max="5380" width="2.42578125" style="413" customWidth="1"/>
    <col min="5381" max="5381" width="1.28515625" style="413" customWidth="1"/>
    <col min="5382" max="5382" width="1.85546875" style="413" customWidth="1"/>
    <col min="5383" max="5383" width="3.28515625" style="413" customWidth="1"/>
    <col min="5384" max="5384" width="10" style="413" customWidth="1"/>
    <col min="5385" max="5385" width="15.42578125" style="413" customWidth="1"/>
    <col min="5386" max="5386" width="3" style="413" customWidth="1"/>
    <col min="5387" max="5387" width="2.28515625" style="413" customWidth="1"/>
    <col min="5388" max="5388" width="8.140625" style="413" customWidth="1"/>
    <col min="5389" max="5389" width="2.42578125" style="413" customWidth="1"/>
    <col min="5390" max="5390" width="3.5703125" style="413" customWidth="1"/>
    <col min="5391" max="5391" width="5.85546875" style="413" customWidth="1"/>
    <col min="5392" max="5392" width="1.140625" style="413" customWidth="1"/>
    <col min="5393" max="5393" width="5.140625" style="413" customWidth="1"/>
    <col min="5394" max="5394" width="3.28515625" style="413" customWidth="1"/>
    <col min="5395" max="5395" width="1.28515625" style="413" customWidth="1"/>
    <col min="5396" max="5396" width="2.28515625" style="413" customWidth="1"/>
    <col min="5397" max="5398" width="1.28515625" style="413" customWidth="1"/>
    <col min="5399" max="5399" width="11.85546875" style="413" customWidth="1"/>
    <col min="5400" max="5400" width="1.85546875" style="413" customWidth="1"/>
    <col min="5401" max="5401" width="2" style="413" customWidth="1"/>
    <col min="5402" max="5629" width="6.85546875" style="413"/>
    <col min="5630" max="5631" width="1.140625" style="413" customWidth="1"/>
    <col min="5632" max="5632" width="1.28515625" style="413" customWidth="1"/>
    <col min="5633" max="5633" width="7.28515625" style="413" customWidth="1"/>
    <col min="5634" max="5634" width="4.140625" style="413" customWidth="1"/>
    <col min="5635" max="5635" width="2.5703125" style="413" customWidth="1"/>
    <col min="5636" max="5636" width="2.42578125" style="413" customWidth="1"/>
    <col min="5637" max="5637" width="1.28515625" style="413" customWidth="1"/>
    <col min="5638" max="5638" width="1.85546875" style="413" customWidth="1"/>
    <col min="5639" max="5639" width="3.28515625" style="413" customWidth="1"/>
    <col min="5640" max="5640" width="10" style="413" customWidth="1"/>
    <col min="5641" max="5641" width="15.42578125" style="413" customWidth="1"/>
    <col min="5642" max="5642" width="3" style="413" customWidth="1"/>
    <col min="5643" max="5643" width="2.28515625" style="413" customWidth="1"/>
    <col min="5644" max="5644" width="8.140625" style="413" customWidth="1"/>
    <col min="5645" max="5645" width="2.42578125" style="413" customWidth="1"/>
    <col min="5646" max="5646" width="3.5703125" style="413" customWidth="1"/>
    <col min="5647" max="5647" width="5.85546875" style="413" customWidth="1"/>
    <col min="5648" max="5648" width="1.140625" style="413" customWidth="1"/>
    <col min="5649" max="5649" width="5.140625" style="413" customWidth="1"/>
    <col min="5650" max="5650" width="3.28515625" style="413" customWidth="1"/>
    <col min="5651" max="5651" width="1.28515625" style="413" customWidth="1"/>
    <col min="5652" max="5652" width="2.28515625" style="413" customWidth="1"/>
    <col min="5653" max="5654" width="1.28515625" style="413" customWidth="1"/>
    <col min="5655" max="5655" width="11.85546875" style="413" customWidth="1"/>
    <col min="5656" max="5656" width="1.85546875" style="413" customWidth="1"/>
    <col min="5657" max="5657" width="2" style="413" customWidth="1"/>
    <col min="5658" max="5885" width="6.85546875" style="413"/>
    <col min="5886" max="5887" width="1.140625" style="413" customWidth="1"/>
    <col min="5888" max="5888" width="1.28515625" style="413" customWidth="1"/>
    <col min="5889" max="5889" width="7.28515625" style="413" customWidth="1"/>
    <col min="5890" max="5890" width="4.140625" style="413" customWidth="1"/>
    <col min="5891" max="5891" width="2.5703125" style="413" customWidth="1"/>
    <col min="5892" max="5892" width="2.42578125" style="413" customWidth="1"/>
    <col min="5893" max="5893" width="1.28515625" style="413" customWidth="1"/>
    <col min="5894" max="5894" width="1.85546875" style="413" customWidth="1"/>
    <col min="5895" max="5895" width="3.28515625" style="413" customWidth="1"/>
    <col min="5896" max="5896" width="10" style="413" customWidth="1"/>
    <col min="5897" max="5897" width="15.42578125" style="413" customWidth="1"/>
    <col min="5898" max="5898" width="3" style="413" customWidth="1"/>
    <col min="5899" max="5899" width="2.28515625" style="413" customWidth="1"/>
    <col min="5900" max="5900" width="8.140625" style="413" customWidth="1"/>
    <col min="5901" max="5901" width="2.42578125" style="413" customWidth="1"/>
    <col min="5902" max="5902" width="3.5703125" style="413" customWidth="1"/>
    <col min="5903" max="5903" width="5.85546875" style="413" customWidth="1"/>
    <col min="5904" max="5904" width="1.140625" style="413" customWidth="1"/>
    <col min="5905" max="5905" width="5.140625" style="413" customWidth="1"/>
    <col min="5906" max="5906" width="3.28515625" style="413" customWidth="1"/>
    <col min="5907" max="5907" width="1.28515625" style="413" customWidth="1"/>
    <col min="5908" max="5908" width="2.28515625" style="413" customWidth="1"/>
    <col min="5909" max="5910" width="1.28515625" style="413" customWidth="1"/>
    <col min="5911" max="5911" width="11.85546875" style="413" customWidth="1"/>
    <col min="5912" max="5912" width="1.85546875" style="413" customWidth="1"/>
    <col min="5913" max="5913" width="2" style="413" customWidth="1"/>
    <col min="5914" max="6141" width="6.85546875" style="413"/>
    <col min="6142" max="6143" width="1.140625" style="413" customWidth="1"/>
    <col min="6144" max="6144" width="1.28515625" style="413" customWidth="1"/>
    <col min="6145" max="6145" width="7.28515625" style="413" customWidth="1"/>
    <col min="6146" max="6146" width="4.140625" style="413" customWidth="1"/>
    <col min="6147" max="6147" width="2.5703125" style="413" customWidth="1"/>
    <col min="6148" max="6148" width="2.42578125" style="413" customWidth="1"/>
    <col min="6149" max="6149" width="1.28515625" style="413" customWidth="1"/>
    <col min="6150" max="6150" width="1.85546875" style="413" customWidth="1"/>
    <col min="6151" max="6151" width="3.28515625" style="413" customWidth="1"/>
    <col min="6152" max="6152" width="10" style="413" customWidth="1"/>
    <col min="6153" max="6153" width="15.42578125" style="413" customWidth="1"/>
    <col min="6154" max="6154" width="3" style="413" customWidth="1"/>
    <col min="6155" max="6155" width="2.28515625" style="413" customWidth="1"/>
    <col min="6156" max="6156" width="8.140625" style="413" customWidth="1"/>
    <col min="6157" max="6157" width="2.42578125" style="413" customWidth="1"/>
    <col min="6158" max="6158" width="3.5703125" style="413" customWidth="1"/>
    <col min="6159" max="6159" width="5.85546875" style="413" customWidth="1"/>
    <col min="6160" max="6160" width="1.140625" style="413" customWidth="1"/>
    <col min="6161" max="6161" width="5.140625" style="413" customWidth="1"/>
    <col min="6162" max="6162" width="3.28515625" style="413" customWidth="1"/>
    <col min="6163" max="6163" width="1.28515625" style="413" customWidth="1"/>
    <col min="6164" max="6164" width="2.28515625" style="413" customWidth="1"/>
    <col min="6165" max="6166" width="1.28515625" style="413" customWidth="1"/>
    <col min="6167" max="6167" width="11.85546875" style="413" customWidth="1"/>
    <col min="6168" max="6168" width="1.85546875" style="413" customWidth="1"/>
    <col min="6169" max="6169" width="2" style="413" customWidth="1"/>
    <col min="6170" max="6397" width="6.85546875" style="413"/>
    <col min="6398" max="6399" width="1.140625" style="413" customWidth="1"/>
    <col min="6400" max="6400" width="1.28515625" style="413" customWidth="1"/>
    <col min="6401" max="6401" width="7.28515625" style="413" customWidth="1"/>
    <col min="6402" max="6402" width="4.140625" style="413" customWidth="1"/>
    <col min="6403" max="6403" width="2.5703125" style="413" customWidth="1"/>
    <col min="6404" max="6404" width="2.42578125" style="413" customWidth="1"/>
    <col min="6405" max="6405" width="1.28515625" style="413" customWidth="1"/>
    <col min="6406" max="6406" width="1.85546875" style="413" customWidth="1"/>
    <col min="6407" max="6407" width="3.28515625" style="413" customWidth="1"/>
    <col min="6408" max="6408" width="10" style="413" customWidth="1"/>
    <col min="6409" max="6409" width="15.42578125" style="413" customWidth="1"/>
    <col min="6410" max="6410" width="3" style="413" customWidth="1"/>
    <col min="6411" max="6411" width="2.28515625" style="413" customWidth="1"/>
    <col min="6412" max="6412" width="8.140625" style="413" customWidth="1"/>
    <col min="6413" max="6413" width="2.42578125" style="413" customWidth="1"/>
    <col min="6414" max="6414" width="3.5703125" style="413" customWidth="1"/>
    <col min="6415" max="6415" width="5.85546875" style="413" customWidth="1"/>
    <col min="6416" max="6416" width="1.140625" style="413" customWidth="1"/>
    <col min="6417" max="6417" width="5.140625" style="413" customWidth="1"/>
    <col min="6418" max="6418" width="3.28515625" style="413" customWidth="1"/>
    <col min="6419" max="6419" width="1.28515625" style="413" customWidth="1"/>
    <col min="6420" max="6420" width="2.28515625" style="413" customWidth="1"/>
    <col min="6421" max="6422" width="1.28515625" style="413" customWidth="1"/>
    <col min="6423" max="6423" width="11.85546875" style="413" customWidth="1"/>
    <col min="6424" max="6424" width="1.85546875" style="413" customWidth="1"/>
    <col min="6425" max="6425" width="2" style="413" customWidth="1"/>
    <col min="6426" max="6653" width="6.85546875" style="413"/>
    <col min="6654" max="6655" width="1.140625" style="413" customWidth="1"/>
    <col min="6656" max="6656" width="1.28515625" style="413" customWidth="1"/>
    <col min="6657" max="6657" width="7.28515625" style="413" customWidth="1"/>
    <col min="6658" max="6658" width="4.140625" style="413" customWidth="1"/>
    <col min="6659" max="6659" width="2.5703125" style="413" customWidth="1"/>
    <col min="6660" max="6660" width="2.42578125" style="413" customWidth="1"/>
    <col min="6661" max="6661" width="1.28515625" style="413" customWidth="1"/>
    <col min="6662" max="6662" width="1.85546875" style="413" customWidth="1"/>
    <col min="6663" max="6663" width="3.28515625" style="413" customWidth="1"/>
    <col min="6664" max="6664" width="10" style="413" customWidth="1"/>
    <col min="6665" max="6665" width="15.42578125" style="413" customWidth="1"/>
    <col min="6666" max="6666" width="3" style="413" customWidth="1"/>
    <col min="6667" max="6667" width="2.28515625" style="413" customWidth="1"/>
    <col min="6668" max="6668" width="8.140625" style="413" customWidth="1"/>
    <col min="6669" max="6669" width="2.42578125" style="413" customWidth="1"/>
    <col min="6670" max="6670" width="3.5703125" style="413" customWidth="1"/>
    <col min="6671" max="6671" width="5.85546875" style="413" customWidth="1"/>
    <col min="6672" max="6672" width="1.140625" style="413" customWidth="1"/>
    <col min="6673" max="6673" width="5.140625" style="413" customWidth="1"/>
    <col min="6674" max="6674" width="3.28515625" style="413" customWidth="1"/>
    <col min="6675" max="6675" width="1.28515625" style="413" customWidth="1"/>
    <col min="6676" max="6676" width="2.28515625" style="413" customWidth="1"/>
    <col min="6677" max="6678" width="1.28515625" style="413" customWidth="1"/>
    <col min="6679" max="6679" width="11.85546875" style="413" customWidth="1"/>
    <col min="6680" max="6680" width="1.85546875" style="413" customWidth="1"/>
    <col min="6681" max="6681" width="2" style="413" customWidth="1"/>
    <col min="6682" max="6909" width="6.85546875" style="413"/>
    <col min="6910" max="6911" width="1.140625" style="413" customWidth="1"/>
    <col min="6912" max="6912" width="1.28515625" style="413" customWidth="1"/>
    <col min="6913" max="6913" width="7.28515625" style="413" customWidth="1"/>
    <col min="6914" max="6914" width="4.140625" style="413" customWidth="1"/>
    <col min="6915" max="6915" width="2.5703125" style="413" customWidth="1"/>
    <col min="6916" max="6916" width="2.42578125" style="413" customWidth="1"/>
    <col min="6917" max="6917" width="1.28515625" style="413" customWidth="1"/>
    <col min="6918" max="6918" width="1.85546875" style="413" customWidth="1"/>
    <col min="6919" max="6919" width="3.28515625" style="413" customWidth="1"/>
    <col min="6920" max="6920" width="10" style="413" customWidth="1"/>
    <col min="6921" max="6921" width="15.42578125" style="413" customWidth="1"/>
    <col min="6922" max="6922" width="3" style="413" customWidth="1"/>
    <col min="6923" max="6923" width="2.28515625" style="413" customWidth="1"/>
    <col min="6924" max="6924" width="8.140625" style="413" customWidth="1"/>
    <col min="6925" max="6925" width="2.42578125" style="413" customWidth="1"/>
    <col min="6926" max="6926" width="3.5703125" style="413" customWidth="1"/>
    <col min="6927" max="6927" width="5.85546875" style="413" customWidth="1"/>
    <col min="6928" max="6928" width="1.140625" style="413" customWidth="1"/>
    <col min="6929" max="6929" width="5.140625" style="413" customWidth="1"/>
    <col min="6930" max="6930" width="3.28515625" style="413" customWidth="1"/>
    <col min="6931" max="6931" width="1.28515625" style="413" customWidth="1"/>
    <col min="6932" max="6932" width="2.28515625" style="413" customWidth="1"/>
    <col min="6933" max="6934" width="1.28515625" style="413" customWidth="1"/>
    <col min="6935" max="6935" width="11.85546875" style="413" customWidth="1"/>
    <col min="6936" max="6936" width="1.85546875" style="413" customWidth="1"/>
    <col min="6937" max="6937" width="2" style="413" customWidth="1"/>
    <col min="6938" max="7165" width="6.85546875" style="413"/>
    <col min="7166" max="7167" width="1.140625" style="413" customWidth="1"/>
    <col min="7168" max="7168" width="1.28515625" style="413" customWidth="1"/>
    <col min="7169" max="7169" width="7.28515625" style="413" customWidth="1"/>
    <col min="7170" max="7170" width="4.140625" style="413" customWidth="1"/>
    <col min="7171" max="7171" width="2.5703125" style="413" customWidth="1"/>
    <col min="7172" max="7172" width="2.42578125" style="413" customWidth="1"/>
    <col min="7173" max="7173" width="1.28515625" style="413" customWidth="1"/>
    <col min="7174" max="7174" width="1.85546875" style="413" customWidth="1"/>
    <col min="7175" max="7175" width="3.28515625" style="413" customWidth="1"/>
    <col min="7176" max="7176" width="10" style="413" customWidth="1"/>
    <col min="7177" max="7177" width="15.42578125" style="413" customWidth="1"/>
    <col min="7178" max="7178" width="3" style="413" customWidth="1"/>
    <col min="7179" max="7179" width="2.28515625" style="413" customWidth="1"/>
    <col min="7180" max="7180" width="8.140625" style="413" customWidth="1"/>
    <col min="7181" max="7181" width="2.42578125" style="413" customWidth="1"/>
    <col min="7182" max="7182" width="3.5703125" style="413" customWidth="1"/>
    <col min="7183" max="7183" width="5.85546875" style="413" customWidth="1"/>
    <col min="7184" max="7184" width="1.140625" style="413" customWidth="1"/>
    <col min="7185" max="7185" width="5.140625" style="413" customWidth="1"/>
    <col min="7186" max="7186" width="3.28515625" style="413" customWidth="1"/>
    <col min="7187" max="7187" width="1.28515625" style="413" customWidth="1"/>
    <col min="7188" max="7188" width="2.28515625" style="413" customWidth="1"/>
    <col min="7189" max="7190" width="1.28515625" style="413" customWidth="1"/>
    <col min="7191" max="7191" width="11.85546875" style="413" customWidth="1"/>
    <col min="7192" max="7192" width="1.85546875" style="413" customWidth="1"/>
    <col min="7193" max="7193" width="2" style="413" customWidth="1"/>
    <col min="7194" max="7421" width="6.85546875" style="413"/>
    <col min="7422" max="7423" width="1.140625" style="413" customWidth="1"/>
    <col min="7424" max="7424" width="1.28515625" style="413" customWidth="1"/>
    <col min="7425" max="7425" width="7.28515625" style="413" customWidth="1"/>
    <col min="7426" max="7426" width="4.140625" style="413" customWidth="1"/>
    <col min="7427" max="7427" width="2.5703125" style="413" customWidth="1"/>
    <col min="7428" max="7428" width="2.42578125" style="413" customWidth="1"/>
    <col min="7429" max="7429" width="1.28515625" style="413" customWidth="1"/>
    <col min="7430" max="7430" width="1.85546875" style="413" customWidth="1"/>
    <col min="7431" max="7431" width="3.28515625" style="413" customWidth="1"/>
    <col min="7432" max="7432" width="10" style="413" customWidth="1"/>
    <col min="7433" max="7433" width="15.42578125" style="413" customWidth="1"/>
    <col min="7434" max="7434" width="3" style="413" customWidth="1"/>
    <col min="7435" max="7435" width="2.28515625" style="413" customWidth="1"/>
    <col min="7436" max="7436" width="8.140625" style="413" customWidth="1"/>
    <col min="7437" max="7437" width="2.42578125" style="413" customWidth="1"/>
    <col min="7438" max="7438" width="3.5703125" style="413" customWidth="1"/>
    <col min="7439" max="7439" width="5.85546875" style="413" customWidth="1"/>
    <col min="7440" max="7440" width="1.140625" style="413" customWidth="1"/>
    <col min="7441" max="7441" width="5.140625" style="413" customWidth="1"/>
    <col min="7442" max="7442" width="3.28515625" style="413" customWidth="1"/>
    <col min="7443" max="7443" width="1.28515625" style="413" customWidth="1"/>
    <col min="7444" max="7444" width="2.28515625" style="413" customWidth="1"/>
    <col min="7445" max="7446" width="1.28515625" style="413" customWidth="1"/>
    <col min="7447" max="7447" width="11.85546875" style="413" customWidth="1"/>
    <col min="7448" max="7448" width="1.85546875" style="413" customWidth="1"/>
    <col min="7449" max="7449" width="2" style="413" customWidth="1"/>
    <col min="7450" max="7677" width="6.85546875" style="413"/>
    <col min="7678" max="7679" width="1.140625" style="413" customWidth="1"/>
    <col min="7680" max="7680" width="1.28515625" style="413" customWidth="1"/>
    <col min="7681" max="7681" width="7.28515625" style="413" customWidth="1"/>
    <col min="7682" max="7682" width="4.140625" style="413" customWidth="1"/>
    <col min="7683" max="7683" width="2.5703125" style="413" customWidth="1"/>
    <col min="7684" max="7684" width="2.42578125" style="413" customWidth="1"/>
    <col min="7685" max="7685" width="1.28515625" style="413" customWidth="1"/>
    <col min="7686" max="7686" width="1.85546875" style="413" customWidth="1"/>
    <col min="7687" max="7687" width="3.28515625" style="413" customWidth="1"/>
    <col min="7688" max="7688" width="10" style="413" customWidth="1"/>
    <col min="7689" max="7689" width="15.42578125" style="413" customWidth="1"/>
    <col min="7690" max="7690" width="3" style="413" customWidth="1"/>
    <col min="7691" max="7691" width="2.28515625" style="413" customWidth="1"/>
    <col min="7692" max="7692" width="8.140625" style="413" customWidth="1"/>
    <col min="7693" max="7693" width="2.42578125" style="413" customWidth="1"/>
    <col min="7694" max="7694" width="3.5703125" style="413" customWidth="1"/>
    <col min="7695" max="7695" width="5.85546875" style="413" customWidth="1"/>
    <col min="7696" max="7696" width="1.140625" style="413" customWidth="1"/>
    <col min="7697" max="7697" width="5.140625" style="413" customWidth="1"/>
    <col min="7698" max="7698" width="3.28515625" style="413" customWidth="1"/>
    <col min="7699" max="7699" width="1.28515625" style="413" customWidth="1"/>
    <col min="7700" max="7700" width="2.28515625" style="413" customWidth="1"/>
    <col min="7701" max="7702" width="1.28515625" style="413" customWidth="1"/>
    <col min="7703" max="7703" width="11.85546875" style="413" customWidth="1"/>
    <col min="7704" max="7704" width="1.85546875" style="413" customWidth="1"/>
    <col min="7705" max="7705" width="2" style="413" customWidth="1"/>
    <col min="7706" max="7933" width="6.85546875" style="413"/>
    <col min="7934" max="7935" width="1.140625" style="413" customWidth="1"/>
    <col min="7936" max="7936" width="1.28515625" style="413" customWidth="1"/>
    <col min="7937" max="7937" width="7.28515625" style="413" customWidth="1"/>
    <col min="7938" max="7938" width="4.140625" style="413" customWidth="1"/>
    <col min="7939" max="7939" width="2.5703125" style="413" customWidth="1"/>
    <col min="7940" max="7940" width="2.42578125" style="413" customWidth="1"/>
    <col min="7941" max="7941" width="1.28515625" style="413" customWidth="1"/>
    <col min="7942" max="7942" width="1.85546875" style="413" customWidth="1"/>
    <col min="7943" max="7943" width="3.28515625" style="413" customWidth="1"/>
    <col min="7944" max="7944" width="10" style="413" customWidth="1"/>
    <col min="7945" max="7945" width="15.42578125" style="413" customWidth="1"/>
    <col min="7946" max="7946" width="3" style="413" customWidth="1"/>
    <col min="7947" max="7947" width="2.28515625" style="413" customWidth="1"/>
    <col min="7948" max="7948" width="8.140625" style="413" customWidth="1"/>
    <col min="7949" max="7949" width="2.42578125" style="413" customWidth="1"/>
    <col min="7950" max="7950" width="3.5703125" style="413" customWidth="1"/>
    <col min="7951" max="7951" width="5.85546875" style="413" customWidth="1"/>
    <col min="7952" max="7952" width="1.140625" style="413" customWidth="1"/>
    <col min="7953" max="7953" width="5.140625" style="413" customWidth="1"/>
    <col min="7954" max="7954" width="3.28515625" style="413" customWidth="1"/>
    <col min="7955" max="7955" width="1.28515625" style="413" customWidth="1"/>
    <col min="7956" max="7956" width="2.28515625" style="413" customWidth="1"/>
    <col min="7957" max="7958" width="1.28515625" style="413" customWidth="1"/>
    <col min="7959" max="7959" width="11.85546875" style="413" customWidth="1"/>
    <col min="7960" max="7960" width="1.85546875" style="413" customWidth="1"/>
    <col min="7961" max="7961" width="2" style="413" customWidth="1"/>
    <col min="7962" max="8189" width="6.85546875" style="413"/>
    <col min="8190" max="8191" width="1.140625" style="413" customWidth="1"/>
    <col min="8192" max="8192" width="1.28515625" style="413" customWidth="1"/>
    <col min="8193" max="8193" width="7.28515625" style="413" customWidth="1"/>
    <col min="8194" max="8194" width="4.140625" style="413" customWidth="1"/>
    <col min="8195" max="8195" width="2.5703125" style="413" customWidth="1"/>
    <col min="8196" max="8196" width="2.42578125" style="413" customWidth="1"/>
    <col min="8197" max="8197" width="1.28515625" style="413" customWidth="1"/>
    <col min="8198" max="8198" width="1.85546875" style="413" customWidth="1"/>
    <col min="8199" max="8199" width="3.28515625" style="413" customWidth="1"/>
    <col min="8200" max="8200" width="10" style="413" customWidth="1"/>
    <col min="8201" max="8201" width="15.42578125" style="413" customWidth="1"/>
    <col min="8202" max="8202" width="3" style="413" customWidth="1"/>
    <col min="8203" max="8203" width="2.28515625" style="413" customWidth="1"/>
    <col min="8204" max="8204" width="8.140625" style="413" customWidth="1"/>
    <col min="8205" max="8205" width="2.42578125" style="413" customWidth="1"/>
    <col min="8206" max="8206" width="3.5703125" style="413" customWidth="1"/>
    <col min="8207" max="8207" width="5.85546875" style="413" customWidth="1"/>
    <col min="8208" max="8208" width="1.140625" style="413" customWidth="1"/>
    <col min="8209" max="8209" width="5.140625" style="413" customWidth="1"/>
    <col min="8210" max="8210" width="3.28515625" style="413" customWidth="1"/>
    <col min="8211" max="8211" width="1.28515625" style="413" customWidth="1"/>
    <col min="8212" max="8212" width="2.28515625" style="413" customWidth="1"/>
    <col min="8213" max="8214" width="1.28515625" style="413" customWidth="1"/>
    <col min="8215" max="8215" width="11.85546875" style="413" customWidth="1"/>
    <col min="8216" max="8216" width="1.85546875" style="413" customWidth="1"/>
    <col min="8217" max="8217" width="2" style="413" customWidth="1"/>
    <col min="8218" max="8445" width="6.85546875" style="413"/>
    <col min="8446" max="8447" width="1.140625" style="413" customWidth="1"/>
    <col min="8448" max="8448" width="1.28515625" style="413" customWidth="1"/>
    <col min="8449" max="8449" width="7.28515625" style="413" customWidth="1"/>
    <col min="8450" max="8450" width="4.140625" style="413" customWidth="1"/>
    <col min="8451" max="8451" width="2.5703125" style="413" customWidth="1"/>
    <col min="8452" max="8452" width="2.42578125" style="413" customWidth="1"/>
    <col min="8453" max="8453" width="1.28515625" style="413" customWidth="1"/>
    <col min="8454" max="8454" width="1.85546875" style="413" customWidth="1"/>
    <col min="8455" max="8455" width="3.28515625" style="413" customWidth="1"/>
    <col min="8456" max="8456" width="10" style="413" customWidth="1"/>
    <col min="8457" max="8457" width="15.42578125" style="413" customWidth="1"/>
    <col min="8458" max="8458" width="3" style="413" customWidth="1"/>
    <col min="8459" max="8459" width="2.28515625" style="413" customWidth="1"/>
    <col min="8460" max="8460" width="8.140625" style="413" customWidth="1"/>
    <col min="8461" max="8461" width="2.42578125" style="413" customWidth="1"/>
    <col min="8462" max="8462" width="3.5703125" style="413" customWidth="1"/>
    <col min="8463" max="8463" width="5.85546875" style="413" customWidth="1"/>
    <col min="8464" max="8464" width="1.140625" style="413" customWidth="1"/>
    <col min="8465" max="8465" width="5.140625" style="413" customWidth="1"/>
    <col min="8466" max="8466" width="3.28515625" style="413" customWidth="1"/>
    <col min="8467" max="8467" width="1.28515625" style="413" customWidth="1"/>
    <col min="8468" max="8468" width="2.28515625" style="413" customWidth="1"/>
    <col min="8469" max="8470" width="1.28515625" style="413" customWidth="1"/>
    <col min="8471" max="8471" width="11.85546875" style="413" customWidth="1"/>
    <col min="8472" max="8472" width="1.85546875" style="413" customWidth="1"/>
    <col min="8473" max="8473" width="2" style="413" customWidth="1"/>
    <col min="8474" max="8701" width="6.85546875" style="413"/>
    <col min="8702" max="8703" width="1.140625" style="413" customWidth="1"/>
    <col min="8704" max="8704" width="1.28515625" style="413" customWidth="1"/>
    <col min="8705" max="8705" width="7.28515625" style="413" customWidth="1"/>
    <col min="8706" max="8706" width="4.140625" style="413" customWidth="1"/>
    <col min="8707" max="8707" width="2.5703125" style="413" customWidth="1"/>
    <col min="8708" max="8708" width="2.42578125" style="413" customWidth="1"/>
    <col min="8709" max="8709" width="1.28515625" style="413" customWidth="1"/>
    <col min="8710" max="8710" width="1.85546875" style="413" customWidth="1"/>
    <col min="8711" max="8711" width="3.28515625" style="413" customWidth="1"/>
    <col min="8712" max="8712" width="10" style="413" customWidth="1"/>
    <col min="8713" max="8713" width="15.42578125" style="413" customWidth="1"/>
    <col min="8714" max="8714" width="3" style="413" customWidth="1"/>
    <col min="8715" max="8715" width="2.28515625" style="413" customWidth="1"/>
    <col min="8716" max="8716" width="8.140625" style="413" customWidth="1"/>
    <col min="8717" max="8717" width="2.42578125" style="413" customWidth="1"/>
    <col min="8718" max="8718" width="3.5703125" style="413" customWidth="1"/>
    <col min="8719" max="8719" width="5.85546875" style="413" customWidth="1"/>
    <col min="8720" max="8720" width="1.140625" style="413" customWidth="1"/>
    <col min="8721" max="8721" width="5.140625" style="413" customWidth="1"/>
    <col min="8722" max="8722" width="3.28515625" style="413" customWidth="1"/>
    <col min="8723" max="8723" width="1.28515625" style="413" customWidth="1"/>
    <col min="8724" max="8724" width="2.28515625" style="413" customWidth="1"/>
    <col min="8725" max="8726" width="1.28515625" style="413" customWidth="1"/>
    <col min="8727" max="8727" width="11.85546875" style="413" customWidth="1"/>
    <col min="8728" max="8728" width="1.85546875" style="413" customWidth="1"/>
    <col min="8729" max="8729" width="2" style="413" customWidth="1"/>
    <col min="8730" max="8957" width="6.85546875" style="413"/>
    <col min="8958" max="8959" width="1.140625" style="413" customWidth="1"/>
    <col min="8960" max="8960" width="1.28515625" style="413" customWidth="1"/>
    <col min="8961" max="8961" width="7.28515625" style="413" customWidth="1"/>
    <col min="8962" max="8962" width="4.140625" style="413" customWidth="1"/>
    <col min="8963" max="8963" width="2.5703125" style="413" customWidth="1"/>
    <col min="8964" max="8964" width="2.42578125" style="413" customWidth="1"/>
    <col min="8965" max="8965" width="1.28515625" style="413" customWidth="1"/>
    <col min="8966" max="8966" width="1.85546875" style="413" customWidth="1"/>
    <col min="8967" max="8967" width="3.28515625" style="413" customWidth="1"/>
    <col min="8968" max="8968" width="10" style="413" customWidth="1"/>
    <col min="8969" max="8969" width="15.42578125" style="413" customWidth="1"/>
    <col min="8970" max="8970" width="3" style="413" customWidth="1"/>
    <col min="8971" max="8971" width="2.28515625" style="413" customWidth="1"/>
    <col min="8972" max="8972" width="8.140625" style="413" customWidth="1"/>
    <col min="8973" max="8973" width="2.42578125" style="413" customWidth="1"/>
    <col min="8974" max="8974" width="3.5703125" style="413" customWidth="1"/>
    <col min="8975" max="8975" width="5.85546875" style="413" customWidth="1"/>
    <col min="8976" max="8976" width="1.140625" style="413" customWidth="1"/>
    <col min="8977" max="8977" width="5.140625" style="413" customWidth="1"/>
    <col min="8978" max="8978" width="3.28515625" style="413" customWidth="1"/>
    <col min="8979" max="8979" width="1.28515625" style="413" customWidth="1"/>
    <col min="8980" max="8980" width="2.28515625" style="413" customWidth="1"/>
    <col min="8981" max="8982" width="1.28515625" style="413" customWidth="1"/>
    <col min="8983" max="8983" width="11.85546875" style="413" customWidth="1"/>
    <col min="8984" max="8984" width="1.85546875" style="413" customWidth="1"/>
    <col min="8985" max="8985" width="2" style="413" customWidth="1"/>
    <col min="8986" max="9213" width="6.85546875" style="413"/>
    <col min="9214" max="9215" width="1.140625" style="413" customWidth="1"/>
    <col min="9216" max="9216" width="1.28515625" style="413" customWidth="1"/>
    <col min="9217" max="9217" width="7.28515625" style="413" customWidth="1"/>
    <col min="9218" max="9218" width="4.140625" style="413" customWidth="1"/>
    <col min="9219" max="9219" width="2.5703125" style="413" customWidth="1"/>
    <col min="9220" max="9220" width="2.42578125" style="413" customWidth="1"/>
    <col min="9221" max="9221" width="1.28515625" style="413" customWidth="1"/>
    <col min="9222" max="9222" width="1.85546875" style="413" customWidth="1"/>
    <col min="9223" max="9223" width="3.28515625" style="413" customWidth="1"/>
    <col min="9224" max="9224" width="10" style="413" customWidth="1"/>
    <col min="9225" max="9225" width="15.42578125" style="413" customWidth="1"/>
    <col min="9226" max="9226" width="3" style="413" customWidth="1"/>
    <col min="9227" max="9227" width="2.28515625" style="413" customWidth="1"/>
    <col min="9228" max="9228" width="8.140625" style="413" customWidth="1"/>
    <col min="9229" max="9229" width="2.42578125" style="413" customWidth="1"/>
    <col min="9230" max="9230" width="3.5703125" style="413" customWidth="1"/>
    <col min="9231" max="9231" width="5.85546875" style="413" customWidth="1"/>
    <col min="9232" max="9232" width="1.140625" style="413" customWidth="1"/>
    <col min="9233" max="9233" width="5.140625" style="413" customWidth="1"/>
    <col min="9234" max="9234" width="3.28515625" style="413" customWidth="1"/>
    <col min="9235" max="9235" width="1.28515625" style="413" customWidth="1"/>
    <col min="9236" max="9236" width="2.28515625" style="413" customWidth="1"/>
    <col min="9237" max="9238" width="1.28515625" style="413" customWidth="1"/>
    <col min="9239" max="9239" width="11.85546875" style="413" customWidth="1"/>
    <col min="9240" max="9240" width="1.85546875" style="413" customWidth="1"/>
    <col min="9241" max="9241" width="2" style="413" customWidth="1"/>
    <col min="9242" max="9469" width="6.85546875" style="413"/>
    <col min="9470" max="9471" width="1.140625" style="413" customWidth="1"/>
    <col min="9472" max="9472" width="1.28515625" style="413" customWidth="1"/>
    <col min="9473" max="9473" width="7.28515625" style="413" customWidth="1"/>
    <col min="9474" max="9474" width="4.140625" style="413" customWidth="1"/>
    <col min="9475" max="9475" width="2.5703125" style="413" customWidth="1"/>
    <col min="9476" max="9476" width="2.42578125" style="413" customWidth="1"/>
    <col min="9477" max="9477" width="1.28515625" style="413" customWidth="1"/>
    <col min="9478" max="9478" width="1.85546875" style="413" customWidth="1"/>
    <col min="9479" max="9479" width="3.28515625" style="413" customWidth="1"/>
    <col min="9480" max="9480" width="10" style="413" customWidth="1"/>
    <col min="9481" max="9481" width="15.42578125" style="413" customWidth="1"/>
    <col min="9482" max="9482" width="3" style="413" customWidth="1"/>
    <col min="9483" max="9483" width="2.28515625" style="413" customWidth="1"/>
    <col min="9484" max="9484" width="8.140625" style="413" customWidth="1"/>
    <col min="9485" max="9485" width="2.42578125" style="413" customWidth="1"/>
    <col min="9486" max="9486" width="3.5703125" style="413" customWidth="1"/>
    <col min="9487" max="9487" width="5.85546875" style="413" customWidth="1"/>
    <col min="9488" max="9488" width="1.140625" style="413" customWidth="1"/>
    <col min="9489" max="9489" width="5.140625" style="413" customWidth="1"/>
    <col min="9490" max="9490" width="3.28515625" style="413" customWidth="1"/>
    <col min="9491" max="9491" width="1.28515625" style="413" customWidth="1"/>
    <col min="9492" max="9492" width="2.28515625" style="413" customWidth="1"/>
    <col min="9493" max="9494" width="1.28515625" style="413" customWidth="1"/>
    <col min="9495" max="9495" width="11.85546875" style="413" customWidth="1"/>
    <col min="9496" max="9496" width="1.85546875" style="413" customWidth="1"/>
    <col min="9497" max="9497" width="2" style="413" customWidth="1"/>
    <col min="9498" max="9725" width="6.85546875" style="413"/>
    <col min="9726" max="9727" width="1.140625" style="413" customWidth="1"/>
    <col min="9728" max="9728" width="1.28515625" style="413" customWidth="1"/>
    <col min="9729" max="9729" width="7.28515625" style="413" customWidth="1"/>
    <col min="9730" max="9730" width="4.140625" style="413" customWidth="1"/>
    <col min="9731" max="9731" width="2.5703125" style="413" customWidth="1"/>
    <col min="9732" max="9732" width="2.42578125" style="413" customWidth="1"/>
    <col min="9733" max="9733" width="1.28515625" style="413" customWidth="1"/>
    <col min="9734" max="9734" width="1.85546875" style="413" customWidth="1"/>
    <col min="9735" max="9735" width="3.28515625" style="413" customWidth="1"/>
    <col min="9736" max="9736" width="10" style="413" customWidth="1"/>
    <col min="9737" max="9737" width="15.42578125" style="413" customWidth="1"/>
    <col min="9738" max="9738" width="3" style="413" customWidth="1"/>
    <col min="9739" max="9739" width="2.28515625" style="413" customWidth="1"/>
    <col min="9740" max="9740" width="8.140625" style="413" customWidth="1"/>
    <col min="9741" max="9741" width="2.42578125" style="413" customWidth="1"/>
    <col min="9742" max="9742" width="3.5703125" style="413" customWidth="1"/>
    <col min="9743" max="9743" width="5.85546875" style="413" customWidth="1"/>
    <col min="9744" max="9744" width="1.140625" style="413" customWidth="1"/>
    <col min="9745" max="9745" width="5.140625" style="413" customWidth="1"/>
    <col min="9746" max="9746" width="3.28515625" style="413" customWidth="1"/>
    <col min="9747" max="9747" width="1.28515625" style="413" customWidth="1"/>
    <col min="9748" max="9748" width="2.28515625" style="413" customWidth="1"/>
    <col min="9749" max="9750" width="1.28515625" style="413" customWidth="1"/>
    <col min="9751" max="9751" width="11.85546875" style="413" customWidth="1"/>
    <col min="9752" max="9752" width="1.85546875" style="413" customWidth="1"/>
    <col min="9753" max="9753" width="2" style="413" customWidth="1"/>
    <col min="9754" max="9981" width="6.85546875" style="413"/>
    <col min="9982" max="9983" width="1.140625" style="413" customWidth="1"/>
    <col min="9984" max="9984" width="1.28515625" style="413" customWidth="1"/>
    <col min="9985" max="9985" width="7.28515625" style="413" customWidth="1"/>
    <col min="9986" max="9986" width="4.140625" style="413" customWidth="1"/>
    <col min="9987" max="9987" width="2.5703125" style="413" customWidth="1"/>
    <col min="9988" max="9988" width="2.42578125" style="413" customWidth="1"/>
    <col min="9989" max="9989" width="1.28515625" style="413" customWidth="1"/>
    <col min="9990" max="9990" width="1.85546875" style="413" customWidth="1"/>
    <col min="9991" max="9991" width="3.28515625" style="413" customWidth="1"/>
    <col min="9992" max="9992" width="10" style="413" customWidth="1"/>
    <col min="9993" max="9993" width="15.42578125" style="413" customWidth="1"/>
    <col min="9994" max="9994" width="3" style="413" customWidth="1"/>
    <col min="9995" max="9995" width="2.28515625" style="413" customWidth="1"/>
    <col min="9996" max="9996" width="8.140625" style="413" customWidth="1"/>
    <col min="9997" max="9997" width="2.42578125" style="413" customWidth="1"/>
    <col min="9998" max="9998" width="3.5703125" style="413" customWidth="1"/>
    <col min="9999" max="9999" width="5.85546875" style="413" customWidth="1"/>
    <col min="10000" max="10000" width="1.140625" style="413" customWidth="1"/>
    <col min="10001" max="10001" width="5.140625" style="413" customWidth="1"/>
    <col min="10002" max="10002" width="3.28515625" style="413" customWidth="1"/>
    <col min="10003" max="10003" width="1.28515625" style="413" customWidth="1"/>
    <col min="10004" max="10004" width="2.28515625" style="413" customWidth="1"/>
    <col min="10005" max="10006" width="1.28515625" style="413" customWidth="1"/>
    <col min="10007" max="10007" width="11.85546875" style="413" customWidth="1"/>
    <col min="10008" max="10008" width="1.85546875" style="413" customWidth="1"/>
    <col min="10009" max="10009" width="2" style="413" customWidth="1"/>
    <col min="10010" max="10237" width="6.85546875" style="413"/>
    <col min="10238" max="10239" width="1.140625" style="413" customWidth="1"/>
    <col min="10240" max="10240" width="1.28515625" style="413" customWidth="1"/>
    <col min="10241" max="10241" width="7.28515625" style="413" customWidth="1"/>
    <col min="10242" max="10242" width="4.140625" style="413" customWidth="1"/>
    <col min="10243" max="10243" width="2.5703125" style="413" customWidth="1"/>
    <col min="10244" max="10244" width="2.42578125" style="413" customWidth="1"/>
    <col min="10245" max="10245" width="1.28515625" style="413" customWidth="1"/>
    <col min="10246" max="10246" width="1.85546875" style="413" customWidth="1"/>
    <col min="10247" max="10247" width="3.28515625" style="413" customWidth="1"/>
    <col min="10248" max="10248" width="10" style="413" customWidth="1"/>
    <col min="10249" max="10249" width="15.42578125" style="413" customWidth="1"/>
    <col min="10250" max="10250" width="3" style="413" customWidth="1"/>
    <col min="10251" max="10251" width="2.28515625" style="413" customWidth="1"/>
    <col min="10252" max="10252" width="8.140625" style="413" customWidth="1"/>
    <col min="10253" max="10253" width="2.42578125" style="413" customWidth="1"/>
    <col min="10254" max="10254" width="3.5703125" style="413" customWidth="1"/>
    <col min="10255" max="10255" width="5.85546875" style="413" customWidth="1"/>
    <col min="10256" max="10256" width="1.140625" style="413" customWidth="1"/>
    <col min="10257" max="10257" width="5.140625" style="413" customWidth="1"/>
    <col min="10258" max="10258" width="3.28515625" style="413" customWidth="1"/>
    <col min="10259" max="10259" width="1.28515625" style="413" customWidth="1"/>
    <col min="10260" max="10260" width="2.28515625" style="413" customWidth="1"/>
    <col min="10261" max="10262" width="1.28515625" style="413" customWidth="1"/>
    <col min="10263" max="10263" width="11.85546875" style="413" customWidth="1"/>
    <col min="10264" max="10264" width="1.85546875" style="413" customWidth="1"/>
    <col min="10265" max="10265" width="2" style="413" customWidth="1"/>
    <col min="10266" max="10493" width="6.85546875" style="413"/>
    <col min="10494" max="10495" width="1.140625" style="413" customWidth="1"/>
    <col min="10496" max="10496" width="1.28515625" style="413" customWidth="1"/>
    <col min="10497" max="10497" width="7.28515625" style="413" customWidth="1"/>
    <col min="10498" max="10498" width="4.140625" style="413" customWidth="1"/>
    <col min="10499" max="10499" width="2.5703125" style="413" customWidth="1"/>
    <col min="10500" max="10500" width="2.42578125" style="413" customWidth="1"/>
    <col min="10501" max="10501" width="1.28515625" style="413" customWidth="1"/>
    <col min="10502" max="10502" width="1.85546875" style="413" customWidth="1"/>
    <col min="10503" max="10503" width="3.28515625" style="413" customWidth="1"/>
    <col min="10504" max="10504" width="10" style="413" customWidth="1"/>
    <col min="10505" max="10505" width="15.42578125" style="413" customWidth="1"/>
    <col min="10506" max="10506" width="3" style="413" customWidth="1"/>
    <col min="10507" max="10507" width="2.28515625" style="413" customWidth="1"/>
    <col min="10508" max="10508" width="8.140625" style="413" customWidth="1"/>
    <col min="10509" max="10509" width="2.42578125" style="413" customWidth="1"/>
    <col min="10510" max="10510" width="3.5703125" style="413" customWidth="1"/>
    <col min="10511" max="10511" width="5.85546875" style="413" customWidth="1"/>
    <col min="10512" max="10512" width="1.140625" style="413" customWidth="1"/>
    <col min="10513" max="10513" width="5.140625" style="413" customWidth="1"/>
    <col min="10514" max="10514" width="3.28515625" style="413" customWidth="1"/>
    <col min="10515" max="10515" width="1.28515625" style="413" customWidth="1"/>
    <col min="10516" max="10516" width="2.28515625" style="413" customWidth="1"/>
    <col min="10517" max="10518" width="1.28515625" style="413" customWidth="1"/>
    <col min="10519" max="10519" width="11.85546875" style="413" customWidth="1"/>
    <col min="10520" max="10520" width="1.85546875" style="413" customWidth="1"/>
    <col min="10521" max="10521" width="2" style="413" customWidth="1"/>
    <col min="10522" max="10749" width="6.85546875" style="413"/>
    <col min="10750" max="10751" width="1.140625" style="413" customWidth="1"/>
    <col min="10752" max="10752" width="1.28515625" style="413" customWidth="1"/>
    <col min="10753" max="10753" width="7.28515625" style="413" customWidth="1"/>
    <col min="10754" max="10754" width="4.140625" style="413" customWidth="1"/>
    <col min="10755" max="10755" width="2.5703125" style="413" customWidth="1"/>
    <col min="10756" max="10756" width="2.42578125" style="413" customWidth="1"/>
    <col min="10757" max="10757" width="1.28515625" style="413" customWidth="1"/>
    <col min="10758" max="10758" width="1.85546875" style="413" customWidth="1"/>
    <col min="10759" max="10759" width="3.28515625" style="413" customWidth="1"/>
    <col min="10760" max="10760" width="10" style="413" customWidth="1"/>
    <col min="10761" max="10761" width="15.42578125" style="413" customWidth="1"/>
    <col min="10762" max="10762" width="3" style="413" customWidth="1"/>
    <col min="10763" max="10763" width="2.28515625" style="413" customWidth="1"/>
    <col min="10764" max="10764" width="8.140625" style="413" customWidth="1"/>
    <col min="10765" max="10765" width="2.42578125" style="413" customWidth="1"/>
    <col min="10766" max="10766" width="3.5703125" style="413" customWidth="1"/>
    <col min="10767" max="10767" width="5.85546875" style="413" customWidth="1"/>
    <col min="10768" max="10768" width="1.140625" style="413" customWidth="1"/>
    <col min="10769" max="10769" width="5.140625" style="413" customWidth="1"/>
    <col min="10770" max="10770" width="3.28515625" style="413" customWidth="1"/>
    <col min="10771" max="10771" width="1.28515625" style="413" customWidth="1"/>
    <col min="10772" max="10772" width="2.28515625" style="413" customWidth="1"/>
    <col min="10773" max="10774" width="1.28515625" style="413" customWidth="1"/>
    <col min="10775" max="10775" width="11.85546875" style="413" customWidth="1"/>
    <col min="10776" max="10776" width="1.85546875" style="413" customWidth="1"/>
    <col min="10777" max="10777" width="2" style="413" customWidth="1"/>
    <col min="10778" max="11005" width="6.85546875" style="413"/>
    <col min="11006" max="11007" width="1.140625" style="413" customWidth="1"/>
    <col min="11008" max="11008" width="1.28515625" style="413" customWidth="1"/>
    <col min="11009" max="11009" width="7.28515625" style="413" customWidth="1"/>
    <col min="11010" max="11010" width="4.140625" style="413" customWidth="1"/>
    <col min="11011" max="11011" width="2.5703125" style="413" customWidth="1"/>
    <col min="11012" max="11012" width="2.42578125" style="413" customWidth="1"/>
    <col min="11013" max="11013" width="1.28515625" style="413" customWidth="1"/>
    <col min="11014" max="11014" width="1.85546875" style="413" customWidth="1"/>
    <col min="11015" max="11015" width="3.28515625" style="413" customWidth="1"/>
    <col min="11016" max="11016" width="10" style="413" customWidth="1"/>
    <col min="11017" max="11017" width="15.42578125" style="413" customWidth="1"/>
    <col min="11018" max="11018" width="3" style="413" customWidth="1"/>
    <col min="11019" max="11019" width="2.28515625" style="413" customWidth="1"/>
    <col min="11020" max="11020" width="8.140625" style="413" customWidth="1"/>
    <col min="11021" max="11021" width="2.42578125" style="413" customWidth="1"/>
    <col min="11022" max="11022" width="3.5703125" style="413" customWidth="1"/>
    <col min="11023" max="11023" width="5.85546875" style="413" customWidth="1"/>
    <col min="11024" max="11024" width="1.140625" style="413" customWidth="1"/>
    <col min="11025" max="11025" width="5.140625" style="413" customWidth="1"/>
    <col min="11026" max="11026" width="3.28515625" style="413" customWidth="1"/>
    <col min="11027" max="11027" width="1.28515625" style="413" customWidth="1"/>
    <col min="11028" max="11028" width="2.28515625" style="413" customWidth="1"/>
    <col min="11029" max="11030" width="1.28515625" style="413" customWidth="1"/>
    <col min="11031" max="11031" width="11.85546875" style="413" customWidth="1"/>
    <col min="11032" max="11032" width="1.85546875" style="413" customWidth="1"/>
    <col min="11033" max="11033" width="2" style="413" customWidth="1"/>
    <col min="11034" max="11261" width="6.85546875" style="413"/>
    <col min="11262" max="11263" width="1.140625" style="413" customWidth="1"/>
    <col min="11264" max="11264" width="1.28515625" style="413" customWidth="1"/>
    <col min="11265" max="11265" width="7.28515625" style="413" customWidth="1"/>
    <col min="11266" max="11266" width="4.140625" style="413" customWidth="1"/>
    <col min="11267" max="11267" width="2.5703125" style="413" customWidth="1"/>
    <col min="11268" max="11268" width="2.42578125" style="413" customWidth="1"/>
    <col min="11269" max="11269" width="1.28515625" style="413" customWidth="1"/>
    <col min="11270" max="11270" width="1.85546875" style="413" customWidth="1"/>
    <col min="11271" max="11271" width="3.28515625" style="413" customWidth="1"/>
    <col min="11272" max="11272" width="10" style="413" customWidth="1"/>
    <col min="11273" max="11273" width="15.42578125" style="413" customWidth="1"/>
    <col min="11274" max="11274" width="3" style="413" customWidth="1"/>
    <col min="11275" max="11275" width="2.28515625" style="413" customWidth="1"/>
    <col min="11276" max="11276" width="8.140625" style="413" customWidth="1"/>
    <col min="11277" max="11277" width="2.42578125" style="413" customWidth="1"/>
    <col min="11278" max="11278" width="3.5703125" style="413" customWidth="1"/>
    <col min="11279" max="11279" width="5.85546875" style="413" customWidth="1"/>
    <col min="11280" max="11280" width="1.140625" style="413" customWidth="1"/>
    <col min="11281" max="11281" width="5.140625" style="413" customWidth="1"/>
    <col min="11282" max="11282" width="3.28515625" style="413" customWidth="1"/>
    <col min="11283" max="11283" width="1.28515625" style="413" customWidth="1"/>
    <col min="11284" max="11284" width="2.28515625" style="413" customWidth="1"/>
    <col min="11285" max="11286" width="1.28515625" style="413" customWidth="1"/>
    <col min="11287" max="11287" width="11.85546875" style="413" customWidth="1"/>
    <col min="11288" max="11288" width="1.85546875" style="413" customWidth="1"/>
    <col min="11289" max="11289" width="2" style="413" customWidth="1"/>
    <col min="11290" max="11517" width="6.85546875" style="413"/>
    <col min="11518" max="11519" width="1.140625" style="413" customWidth="1"/>
    <col min="11520" max="11520" width="1.28515625" style="413" customWidth="1"/>
    <col min="11521" max="11521" width="7.28515625" style="413" customWidth="1"/>
    <col min="11522" max="11522" width="4.140625" style="413" customWidth="1"/>
    <col min="11523" max="11523" width="2.5703125" style="413" customWidth="1"/>
    <col min="11524" max="11524" width="2.42578125" style="413" customWidth="1"/>
    <col min="11525" max="11525" width="1.28515625" style="413" customWidth="1"/>
    <col min="11526" max="11526" width="1.85546875" style="413" customWidth="1"/>
    <col min="11527" max="11527" width="3.28515625" style="413" customWidth="1"/>
    <col min="11528" max="11528" width="10" style="413" customWidth="1"/>
    <col min="11529" max="11529" width="15.42578125" style="413" customWidth="1"/>
    <col min="11530" max="11530" width="3" style="413" customWidth="1"/>
    <col min="11531" max="11531" width="2.28515625" style="413" customWidth="1"/>
    <col min="11532" max="11532" width="8.140625" style="413" customWidth="1"/>
    <col min="11533" max="11533" width="2.42578125" style="413" customWidth="1"/>
    <col min="11534" max="11534" width="3.5703125" style="413" customWidth="1"/>
    <col min="11535" max="11535" width="5.85546875" style="413" customWidth="1"/>
    <col min="11536" max="11536" width="1.140625" style="413" customWidth="1"/>
    <col min="11537" max="11537" width="5.140625" style="413" customWidth="1"/>
    <col min="11538" max="11538" width="3.28515625" style="413" customWidth="1"/>
    <col min="11539" max="11539" width="1.28515625" style="413" customWidth="1"/>
    <col min="11540" max="11540" width="2.28515625" style="413" customWidth="1"/>
    <col min="11541" max="11542" width="1.28515625" style="413" customWidth="1"/>
    <col min="11543" max="11543" width="11.85546875" style="413" customWidth="1"/>
    <col min="11544" max="11544" width="1.85546875" style="413" customWidth="1"/>
    <col min="11545" max="11545" width="2" style="413" customWidth="1"/>
    <col min="11546" max="11773" width="6.85546875" style="413"/>
    <col min="11774" max="11775" width="1.140625" style="413" customWidth="1"/>
    <col min="11776" max="11776" width="1.28515625" style="413" customWidth="1"/>
    <col min="11777" max="11777" width="7.28515625" style="413" customWidth="1"/>
    <col min="11778" max="11778" width="4.140625" style="413" customWidth="1"/>
    <col min="11779" max="11779" width="2.5703125" style="413" customWidth="1"/>
    <col min="11780" max="11780" width="2.42578125" style="413" customWidth="1"/>
    <col min="11781" max="11781" width="1.28515625" style="413" customWidth="1"/>
    <col min="11782" max="11782" width="1.85546875" style="413" customWidth="1"/>
    <col min="11783" max="11783" width="3.28515625" style="413" customWidth="1"/>
    <col min="11784" max="11784" width="10" style="413" customWidth="1"/>
    <col min="11785" max="11785" width="15.42578125" style="413" customWidth="1"/>
    <col min="11786" max="11786" width="3" style="413" customWidth="1"/>
    <col min="11787" max="11787" width="2.28515625" style="413" customWidth="1"/>
    <col min="11788" max="11788" width="8.140625" style="413" customWidth="1"/>
    <col min="11789" max="11789" width="2.42578125" style="413" customWidth="1"/>
    <col min="11790" max="11790" width="3.5703125" style="413" customWidth="1"/>
    <col min="11791" max="11791" width="5.85546875" style="413" customWidth="1"/>
    <col min="11792" max="11792" width="1.140625" style="413" customWidth="1"/>
    <col min="11793" max="11793" width="5.140625" style="413" customWidth="1"/>
    <col min="11794" max="11794" width="3.28515625" style="413" customWidth="1"/>
    <col min="11795" max="11795" width="1.28515625" style="413" customWidth="1"/>
    <col min="11796" max="11796" width="2.28515625" style="413" customWidth="1"/>
    <col min="11797" max="11798" width="1.28515625" style="413" customWidth="1"/>
    <col min="11799" max="11799" width="11.85546875" style="413" customWidth="1"/>
    <col min="11800" max="11800" width="1.85546875" style="413" customWidth="1"/>
    <col min="11801" max="11801" width="2" style="413" customWidth="1"/>
    <col min="11802" max="12029" width="6.85546875" style="413"/>
    <col min="12030" max="12031" width="1.140625" style="413" customWidth="1"/>
    <col min="12032" max="12032" width="1.28515625" style="413" customWidth="1"/>
    <col min="12033" max="12033" width="7.28515625" style="413" customWidth="1"/>
    <col min="12034" max="12034" width="4.140625" style="413" customWidth="1"/>
    <col min="12035" max="12035" width="2.5703125" style="413" customWidth="1"/>
    <col min="12036" max="12036" width="2.42578125" style="413" customWidth="1"/>
    <col min="12037" max="12037" width="1.28515625" style="413" customWidth="1"/>
    <col min="12038" max="12038" width="1.85546875" style="413" customWidth="1"/>
    <col min="12039" max="12039" width="3.28515625" style="413" customWidth="1"/>
    <col min="12040" max="12040" width="10" style="413" customWidth="1"/>
    <col min="12041" max="12041" width="15.42578125" style="413" customWidth="1"/>
    <col min="12042" max="12042" width="3" style="413" customWidth="1"/>
    <col min="12043" max="12043" width="2.28515625" style="413" customWidth="1"/>
    <col min="12044" max="12044" width="8.140625" style="413" customWidth="1"/>
    <col min="12045" max="12045" width="2.42578125" style="413" customWidth="1"/>
    <col min="12046" max="12046" width="3.5703125" style="413" customWidth="1"/>
    <col min="12047" max="12047" width="5.85546875" style="413" customWidth="1"/>
    <col min="12048" max="12048" width="1.140625" style="413" customWidth="1"/>
    <col min="12049" max="12049" width="5.140625" style="413" customWidth="1"/>
    <col min="12050" max="12050" width="3.28515625" style="413" customWidth="1"/>
    <col min="12051" max="12051" width="1.28515625" style="413" customWidth="1"/>
    <col min="12052" max="12052" width="2.28515625" style="413" customWidth="1"/>
    <col min="12053" max="12054" width="1.28515625" style="413" customWidth="1"/>
    <col min="12055" max="12055" width="11.85546875" style="413" customWidth="1"/>
    <col min="12056" max="12056" width="1.85546875" style="413" customWidth="1"/>
    <col min="12057" max="12057" width="2" style="413" customWidth="1"/>
    <col min="12058" max="12285" width="6.85546875" style="413"/>
    <col min="12286" max="12287" width="1.140625" style="413" customWidth="1"/>
    <col min="12288" max="12288" width="1.28515625" style="413" customWidth="1"/>
    <col min="12289" max="12289" width="7.28515625" style="413" customWidth="1"/>
    <col min="12290" max="12290" width="4.140625" style="413" customWidth="1"/>
    <col min="12291" max="12291" width="2.5703125" style="413" customWidth="1"/>
    <col min="12292" max="12292" width="2.42578125" style="413" customWidth="1"/>
    <col min="12293" max="12293" width="1.28515625" style="413" customWidth="1"/>
    <col min="12294" max="12294" width="1.85546875" style="413" customWidth="1"/>
    <col min="12295" max="12295" width="3.28515625" style="413" customWidth="1"/>
    <col min="12296" max="12296" width="10" style="413" customWidth="1"/>
    <col min="12297" max="12297" width="15.42578125" style="413" customWidth="1"/>
    <col min="12298" max="12298" width="3" style="413" customWidth="1"/>
    <col min="12299" max="12299" width="2.28515625" style="413" customWidth="1"/>
    <col min="12300" max="12300" width="8.140625" style="413" customWidth="1"/>
    <col min="12301" max="12301" width="2.42578125" style="413" customWidth="1"/>
    <col min="12302" max="12302" width="3.5703125" style="413" customWidth="1"/>
    <col min="12303" max="12303" width="5.85546875" style="413" customWidth="1"/>
    <col min="12304" max="12304" width="1.140625" style="413" customWidth="1"/>
    <col min="12305" max="12305" width="5.140625" style="413" customWidth="1"/>
    <col min="12306" max="12306" width="3.28515625" style="413" customWidth="1"/>
    <col min="12307" max="12307" width="1.28515625" style="413" customWidth="1"/>
    <col min="12308" max="12308" width="2.28515625" style="413" customWidth="1"/>
    <col min="12309" max="12310" width="1.28515625" style="413" customWidth="1"/>
    <col min="12311" max="12311" width="11.85546875" style="413" customWidth="1"/>
    <col min="12312" max="12312" width="1.85546875" style="413" customWidth="1"/>
    <col min="12313" max="12313" width="2" style="413" customWidth="1"/>
    <col min="12314" max="12541" width="6.85546875" style="413"/>
    <col min="12542" max="12543" width="1.140625" style="413" customWidth="1"/>
    <col min="12544" max="12544" width="1.28515625" style="413" customWidth="1"/>
    <col min="12545" max="12545" width="7.28515625" style="413" customWidth="1"/>
    <col min="12546" max="12546" width="4.140625" style="413" customWidth="1"/>
    <col min="12547" max="12547" width="2.5703125" style="413" customWidth="1"/>
    <col min="12548" max="12548" width="2.42578125" style="413" customWidth="1"/>
    <col min="12549" max="12549" width="1.28515625" style="413" customWidth="1"/>
    <col min="12550" max="12550" width="1.85546875" style="413" customWidth="1"/>
    <col min="12551" max="12551" width="3.28515625" style="413" customWidth="1"/>
    <col min="12552" max="12552" width="10" style="413" customWidth="1"/>
    <col min="12553" max="12553" width="15.42578125" style="413" customWidth="1"/>
    <col min="12554" max="12554" width="3" style="413" customWidth="1"/>
    <col min="12555" max="12555" width="2.28515625" style="413" customWidth="1"/>
    <col min="12556" max="12556" width="8.140625" style="413" customWidth="1"/>
    <col min="12557" max="12557" width="2.42578125" style="413" customWidth="1"/>
    <col min="12558" max="12558" width="3.5703125" style="413" customWidth="1"/>
    <col min="12559" max="12559" width="5.85546875" style="413" customWidth="1"/>
    <col min="12560" max="12560" width="1.140625" style="413" customWidth="1"/>
    <col min="12561" max="12561" width="5.140625" style="413" customWidth="1"/>
    <col min="12562" max="12562" width="3.28515625" style="413" customWidth="1"/>
    <col min="12563" max="12563" width="1.28515625" style="413" customWidth="1"/>
    <col min="12564" max="12564" width="2.28515625" style="413" customWidth="1"/>
    <col min="12565" max="12566" width="1.28515625" style="413" customWidth="1"/>
    <col min="12567" max="12567" width="11.85546875" style="413" customWidth="1"/>
    <col min="12568" max="12568" width="1.85546875" style="413" customWidth="1"/>
    <col min="12569" max="12569" width="2" style="413" customWidth="1"/>
    <col min="12570" max="12797" width="6.85546875" style="413"/>
    <col min="12798" max="12799" width="1.140625" style="413" customWidth="1"/>
    <col min="12800" max="12800" width="1.28515625" style="413" customWidth="1"/>
    <col min="12801" max="12801" width="7.28515625" style="413" customWidth="1"/>
    <col min="12802" max="12802" width="4.140625" style="413" customWidth="1"/>
    <col min="12803" max="12803" width="2.5703125" style="413" customWidth="1"/>
    <col min="12804" max="12804" width="2.42578125" style="413" customWidth="1"/>
    <col min="12805" max="12805" width="1.28515625" style="413" customWidth="1"/>
    <col min="12806" max="12806" width="1.85546875" style="413" customWidth="1"/>
    <col min="12807" max="12807" width="3.28515625" style="413" customWidth="1"/>
    <col min="12808" max="12808" width="10" style="413" customWidth="1"/>
    <col min="12809" max="12809" width="15.42578125" style="413" customWidth="1"/>
    <col min="12810" max="12810" width="3" style="413" customWidth="1"/>
    <col min="12811" max="12811" width="2.28515625" style="413" customWidth="1"/>
    <col min="12812" max="12812" width="8.140625" style="413" customWidth="1"/>
    <col min="12813" max="12813" width="2.42578125" style="413" customWidth="1"/>
    <col min="12814" max="12814" width="3.5703125" style="413" customWidth="1"/>
    <col min="12815" max="12815" width="5.85546875" style="413" customWidth="1"/>
    <col min="12816" max="12816" width="1.140625" style="413" customWidth="1"/>
    <col min="12817" max="12817" width="5.140625" style="413" customWidth="1"/>
    <col min="12818" max="12818" width="3.28515625" style="413" customWidth="1"/>
    <col min="12819" max="12819" width="1.28515625" style="413" customWidth="1"/>
    <col min="12820" max="12820" width="2.28515625" style="413" customWidth="1"/>
    <col min="12821" max="12822" width="1.28515625" style="413" customWidth="1"/>
    <col min="12823" max="12823" width="11.85546875" style="413" customWidth="1"/>
    <col min="12824" max="12824" width="1.85546875" style="413" customWidth="1"/>
    <col min="12825" max="12825" width="2" style="413" customWidth="1"/>
    <col min="12826" max="13053" width="6.85546875" style="413"/>
    <col min="13054" max="13055" width="1.140625" style="413" customWidth="1"/>
    <col min="13056" max="13056" width="1.28515625" style="413" customWidth="1"/>
    <col min="13057" max="13057" width="7.28515625" style="413" customWidth="1"/>
    <col min="13058" max="13058" width="4.140625" style="413" customWidth="1"/>
    <col min="13059" max="13059" width="2.5703125" style="413" customWidth="1"/>
    <col min="13060" max="13060" width="2.42578125" style="413" customWidth="1"/>
    <col min="13061" max="13061" width="1.28515625" style="413" customWidth="1"/>
    <col min="13062" max="13062" width="1.85546875" style="413" customWidth="1"/>
    <col min="13063" max="13063" width="3.28515625" style="413" customWidth="1"/>
    <col min="13064" max="13064" width="10" style="413" customWidth="1"/>
    <col min="13065" max="13065" width="15.42578125" style="413" customWidth="1"/>
    <col min="13066" max="13066" width="3" style="413" customWidth="1"/>
    <col min="13067" max="13067" width="2.28515625" style="413" customWidth="1"/>
    <col min="13068" max="13068" width="8.140625" style="413" customWidth="1"/>
    <col min="13069" max="13069" width="2.42578125" style="413" customWidth="1"/>
    <col min="13070" max="13070" width="3.5703125" style="413" customWidth="1"/>
    <col min="13071" max="13071" width="5.85546875" style="413" customWidth="1"/>
    <col min="13072" max="13072" width="1.140625" style="413" customWidth="1"/>
    <col min="13073" max="13073" width="5.140625" style="413" customWidth="1"/>
    <col min="13074" max="13074" width="3.28515625" style="413" customWidth="1"/>
    <col min="13075" max="13075" width="1.28515625" style="413" customWidth="1"/>
    <col min="13076" max="13076" width="2.28515625" style="413" customWidth="1"/>
    <col min="13077" max="13078" width="1.28515625" style="413" customWidth="1"/>
    <col min="13079" max="13079" width="11.85546875" style="413" customWidth="1"/>
    <col min="13080" max="13080" width="1.85546875" style="413" customWidth="1"/>
    <col min="13081" max="13081" width="2" style="413" customWidth="1"/>
    <col min="13082" max="13309" width="6.85546875" style="413"/>
    <col min="13310" max="13311" width="1.140625" style="413" customWidth="1"/>
    <col min="13312" max="13312" width="1.28515625" style="413" customWidth="1"/>
    <col min="13313" max="13313" width="7.28515625" style="413" customWidth="1"/>
    <col min="13314" max="13314" width="4.140625" style="413" customWidth="1"/>
    <col min="13315" max="13315" width="2.5703125" style="413" customWidth="1"/>
    <col min="13316" max="13316" width="2.42578125" style="413" customWidth="1"/>
    <col min="13317" max="13317" width="1.28515625" style="413" customWidth="1"/>
    <col min="13318" max="13318" width="1.85546875" style="413" customWidth="1"/>
    <col min="13319" max="13319" width="3.28515625" style="413" customWidth="1"/>
    <col min="13320" max="13320" width="10" style="413" customWidth="1"/>
    <col min="13321" max="13321" width="15.42578125" style="413" customWidth="1"/>
    <col min="13322" max="13322" width="3" style="413" customWidth="1"/>
    <col min="13323" max="13323" width="2.28515625" style="413" customWidth="1"/>
    <col min="13324" max="13324" width="8.140625" style="413" customWidth="1"/>
    <col min="13325" max="13325" width="2.42578125" style="413" customWidth="1"/>
    <col min="13326" max="13326" width="3.5703125" style="413" customWidth="1"/>
    <col min="13327" max="13327" width="5.85546875" style="413" customWidth="1"/>
    <col min="13328" max="13328" width="1.140625" style="413" customWidth="1"/>
    <col min="13329" max="13329" width="5.140625" style="413" customWidth="1"/>
    <col min="13330" max="13330" width="3.28515625" style="413" customWidth="1"/>
    <col min="13331" max="13331" width="1.28515625" style="413" customWidth="1"/>
    <col min="13332" max="13332" width="2.28515625" style="413" customWidth="1"/>
    <col min="13333" max="13334" width="1.28515625" style="413" customWidth="1"/>
    <col min="13335" max="13335" width="11.85546875" style="413" customWidth="1"/>
    <col min="13336" max="13336" width="1.85546875" style="413" customWidth="1"/>
    <col min="13337" max="13337" width="2" style="413" customWidth="1"/>
    <col min="13338" max="13565" width="6.85546875" style="413"/>
    <col min="13566" max="13567" width="1.140625" style="413" customWidth="1"/>
    <col min="13568" max="13568" width="1.28515625" style="413" customWidth="1"/>
    <col min="13569" max="13569" width="7.28515625" style="413" customWidth="1"/>
    <col min="13570" max="13570" width="4.140625" style="413" customWidth="1"/>
    <col min="13571" max="13571" width="2.5703125" style="413" customWidth="1"/>
    <col min="13572" max="13572" width="2.42578125" style="413" customWidth="1"/>
    <col min="13573" max="13573" width="1.28515625" style="413" customWidth="1"/>
    <col min="13574" max="13574" width="1.85546875" style="413" customWidth="1"/>
    <col min="13575" max="13575" width="3.28515625" style="413" customWidth="1"/>
    <col min="13576" max="13576" width="10" style="413" customWidth="1"/>
    <col min="13577" max="13577" width="15.42578125" style="413" customWidth="1"/>
    <col min="13578" max="13578" width="3" style="413" customWidth="1"/>
    <col min="13579" max="13579" width="2.28515625" style="413" customWidth="1"/>
    <col min="13580" max="13580" width="8.140625" style="413" customWidth="1"/>
    <col min="13581" max="13581" width="2.42578125" style="413" customWidth="1"/>
    <col min="13582" max="13582" width="3.5703125" style="413" customWidth="1"/>
    <col min="13583" max="13583" width="5.85546875" style="413" customWidth="1"/>
    <col min="13584" max="13584" width="1.140625" style="413" customWidth="1"/>
    <col min="13585" max="13585" width="5.140625" style="413" customWidth="1"/>
    <col min="13586" max="13586" width="3.28515625" style="413" customWidth="1"/>
    <col min="13587" max="13587" width="1.28515625" style="413" customWidth="1"/>
    <col min="13588" max="13588" width="2.28515625" style="413" customWidth="1"/>
    <col min="13589" max="13590" width="1.28515625" style="413" customWidth="1"/>
    <col min="13591" max="13591" width="11.85546875" style="413" customWidth="1"/>
    <col min="13592" max="13592" width="1.85546875" style="413" customWidth="1"/>
    <col min="13593" max="13593" width="2" style="413" customWidth="1"/>
    <col min="13594" max="13821" width="6.85546875" style="413"/>
    <col min="13822" max="13823" width="1.140625" style="413" customWidth="1"/>
    <col min="13824" max="13824" width="1.28515625" style="413" customWidth="1"/>
    <col min="13825" max="13825" width="7.28515625" style="413" customWidth="1"/>
    <col min="13826" max="13826" width="4.140625" style="413" customWidth="1"/>
    <col min="13827" max="13827" width="2.5703125" style="413" customWidth="1"/>
    <col min="13828" max="13828" width="2.42578125" style="413" customWidth="1"/>
    <col min="13829" max="13829" width="1.28515625" style="413" customWidth="1"/>
    <col min="13830" max="13830" width="1.85546875" style="413" customWidth="1"/>
    <col min="13831" max="13831" width="3.28515625" style="413" customWidth="1"/>
    <col min="13832" max="13832" width="10" style="413" customWidth="1"/>
    <col min="13833" max="13833" width="15.42578125" style="413" customWidth="1"/>
    <col min="13834" max="13834" width="3" style="413" customWidth="1"/>
    <col min="13835" max="13835" width="2.28515625" style="413" customWidth="1"/>
    <col min="13836" max="13836" width="8.140625" style="413" customWidth="1"/>
    <col min="13837" max="13837" width="2.42578125" style="413" customWidth="1"/>
    <col min="13838" max="13838" width="3.5703125" style="413" customWidth="1"/>
    <col min="13839" max="13839" width="5.85546875" style="413" customWidth="1"/>
    <col min="13840" max="13840" width="1.140625" style="413" customWidth="1"/>
    <col min="13841" max="13841" width="5.140625" style="413" customWidth="1"/>
    <col min="13842" max="13842" width="3.28515625" style="413" customWidth="1"/>
    <col min="13843" max="13843" width="1.28515625" style="413" customWidth="1"/>
    <col min="13844" max="13844" width="2.28515625" style="413" customWidth="1"/>
    <col min="13845" max="13846" width="1.28515625" style="413" customWidth="1"/>
    <col min="13847" max="13847" width="11.85546875" style="413" customWidth="1"/>
    <col min="13848" max="13848" width="1.85546875" style="413" customWidth="1"/>
    <col min="13849" max="13849" width="2" style="413" customWidth="1"/>
    <col min="13850" max="14077" width="6.85546875" style="413"/>
    <col min="14078" max="14079" width="1.140625" style="413" customWidth="1"/>
    <col min="14080" max="14080" width="1.28515625" style="413" customWidth="1"/>
    <col min="14081" max="14081" width="7.28515625" style="413" customWidth="1"/>
    <col min="14082" max="14082" width="4.140625" style="413" customWidth="1"/>
    <col min="14083" max="14083" width="2.5703125" style="413" customWidth="1"/>
    <col min="14084" max="14084" width="2.42578125" style="413" customWidth="1"/>
    <col min="14085" max="14085" width="1.28515625" style="413" customWidth="1"/>
    <col min="14086" max="14086" width="1.85546875" style="413" customWidth="1"/>
    <col min="14087" max="14087" width="3.28515625" style="413" customWidth="1"/>
    <col min="14088" max="14088" width="10" style="413" customWidth="1"/>
    <col min="14089" max="14089" width="15.42578125" style="413" customWidth="1"/>
    <col min="14090" max="14090" width="3" style="413" customWidth="1"/>
    <col min="14091" max="14091" width="2.28515625" style="413" customWidth="1"/>
    <col min="14092" max="14092" width="8.140625" style="413" customWidth="1"/>
    <col min="14093" max="14093" width="2.42578125" style="413" customWidth="1"/>
    <col min="14094" max="14094" width="3.5703125" style="413" customWidth="1"/>
    <col min="14095" max="14095" width="5.85546875" style="413" customWidth="1"/>
    <col min="14096" max="14096" width="1.140625" style="413" customWidth="1"/>
    <col min="14097" max="14097" width="5.140625" style="413" customWidth="1"/>
    <col min="14098" max="14098" width="3.28515625" style="413" customWidth="1"/>
    <col min="14099" max="14099" width="1.28515625" style="413" customWidth="1"/>
    <col min="14100" max="14100" width="2.28515625" style="413" customWidth="1"/>
    <col min="14101" max="14102" width="1.28515625" style="413" customWidth="1"/>
    <col min="14103" max="14103" width="11.85546875" style="413" customWidth="1"/>
    <col min="14104" max="14104" width="1.85546875" style="413" customWidth="1"/>
    <col min="14105" max="14105" width="2" style="413" customWidth="1"/>
    <col min="14106" max="14333" width="6.85546875" style="413"/>
    <col min="14334" max="14335" width="1.140625" style="413" customWidth="1"/>
    <col min="14336" max="14336" width="1.28515625" style="413" customWidth="1"/>
    <col min="14337" max="14337" width="7.28515625" style="413" customWidth="1"/>
    <col min="14338" max="14338" width="4.140625" style="413" customWidth="1"/>
    <col min="14339" max="14339" width="2.5703125" style="413" customWidth="1"/>
    <col min="14340" max="14340" width="2.42578125" style="413" customWidth="1"/>
    <col min="14341" max="14341" width="1.28515625" style="413" customWidth="1"/>
    <col min="14342" max="14342" width="1.85546875" style="413" customWidth="1"/>
    <col min="14343" max="14343" width="3.28515625" style="413" customWidth="1"/>
    <col min="14344" max="14344" width="10" style="413" customWidth="1"/>
    <col min="14345" max="14345" width="15.42578125" style="413" customWidth="1"/>
    <col min="14346" max="14346" width="3" style="413" customWidth="1"/>
    <col min="14347" max="14347" width="2.28515625" style="413" customWidth="1"/>
    <col min="14348" max="14348" width="8.140625" style="413" customWidth="1"/>
    <col min="14349" max="14349" width="2.42578125" style="413" customWidth="1"/>
    <col min="14350" max="14350" width="3.5703125" style="413" customWidth="1"/>
    <col min="14351" max="14351" width="5.85546875" style="413" customWidth="1"/>
    <col min="14352" max="14352" width="1.140625" style="413" customWidth="1"/>
    <col min="14353" max="14353" width="5.140625" style="413" customWidth="1"/>
    <col min="14354" max="14354" width="3.28515625" style="413" customWidth="1"/>
    <col min="14355" max="14355" width="1.28515625" style="413" customWidth="1"/>
    <col min="14356" max="14356" width="2.28515625" style="413" customWidth="1"/>
    <col min="14357" max="14358" width="1.28515625" style="413" customWidth="1"/>
    <col min="14359" max="14359" width="11.85546875" style="413" customWidth="1"/>
    <col min="14360" max="14360" width="1.85546875" style="413" customWidth="1"/>
    <col min="14361" max="14361" width="2" style="413" customWidth="1"/>
    <col min="14362" max="14589" width="6.85546875" style="413"/>
    <col min="14590" max="14591" width="1.140625" style="413" customWidth="1"/>
    <col min="14592" max="14592" width="1.28515625" style="413" customWidth="1"/>
    <col min="14593" max="14593" width="7.28515625" style="413" customWidth="1"/>
    <col min="14594" max="14594" width="4.140625" style="413" customWidth="1"/>
    <col min="14595" max="14595" width="2.5703125" style="413" customWidth="1"/>
    <col min="14596" max="14596" width="2.42578125" style="413" customWidth="1"/>
    <col min="14597" max="14597" width="1.28515625" style="413" customWidth="1"/>
    <col min="14598" max="14598" width="1.85546875" style="413" customWidth="1"/>
    <col min="14599" max="14599" width="3.28515625" style="413" customWidth="1"/>
    <col min="14600" max="14600" width="10" style="413" customWidth="1"/>
    <col min="14601" max="14601" width="15.42578125" style="413" customWidth="1"/>
    <col min="14602" max="14602" width="3" style="413" customWidth="1"/>
    <col min="14603" max="14603" width="2.28515625" style="413" customWidth="1"/>
    <col min="14604" max="14604" width="8.140625" style="413" customWidth="1"/>
    <col min="14605" max="14605" width="2.42578125" style="413" customWidth="1"/>
    <col min="14606" max="14606" width="3.5703125" style="413" customWidth="1"/>
    <col min="14607" max="14607" width="5.85546875" style="413" customWidth="1"/>
    <col min="14608" max="14608" width="1.140625" style="413" customWidth="1"/>
    <col min="14609" max="14609" width="5.140625" style="413" customWidth="1"/>
    <col min="14610" max="14610" width="3.28515625" style="413" customWidth="1"/>
    <col min="14611" max="14611" width="1.28515625" style="413" customWidth="1"/>
    <col min="14612" max="14612" width="2.28515625" style="413" customWidth="1"/>
    <col min="14613" max="14614" width="1.28515625" style="413" customWidth="1"/>
    <col min="14615" max="14615" width="11.85546875" style="413" customWidth="1"/>
    <col min="14616" max="14616" width="1.85546875" style="413" customWidth="1"/>
    <col min="14617" max="14617" width="2" style="413" customWidth="1"/>
    <col min="14618" max="14845" width="6.85546875" style="413"/>
    <col min="14846" max="14847" width="1.140625" style="413" customWidth="1"/>
    <col min="14848" max="14848" width="1.28515625" style="413" customWidth="1"/>
    <col min="14849" max="14849" width="7.28515625" style="413" customWidth="1"/>
    <col min="14850" max="14850" width="4.140625" style="413" customWidth="1"/>
    <col min="14851" max="14851" width="2.5703125" style="413" customWidth="1"/>
    <col min="14852" max="14852" width="2.42578125" style="413" customWidth="1"/>
    <col min="14853" max="14853" width="1.28515625" style="413" customWidth="1"/>
    <col min="14854" max="14854" width="1.85546875" style="413" customWidth="1"/>
    <col min="14855" max="14855" width="3.28515625" style="413" customWidth="1"/>
    <col min="14856" max="14856" width="10" style="413" customWidth="1"/>
    <col min="14857" max="14857" width="15.42578125" style="413" customWidth="1"/>
    <col min="14858" max="14858" width="3" style="413" customWidth="1"/>
    <col min="14859" max="14859" width="2.28515625" style="413" customWidth="1"/>
    <col min="14860" max="14860" width="8.140625" style="413" customWidth="1"/>
    <col min="14861" max="14861" width="2.42578125" style="413" customWidth="1"/>
    <col min="14862" max="14862" width="3.5703125" style="413" customWidth="1"/>
    <col min="14863" max="14863" width="5.85546875" style="413" customWidth="1"/>
    <col min="14864" max="14864" width="1.140625" style="413" customWidth="1"/>
    <col min="14865" max="14865" width="5.140625" style="413" customWidth="1"/>
    <col min="14866" max="14866" width="3.28515625" style="413" customWidth="1"/>
    <col min="14867" max="14867" width="1.28515625" style="413" customWidth="1"/>
    <col min="14868" max="14868" width="2.28515625" style="413" customWidth="1"/>
    <col min="14869" max="14870" width="1.28515625" style="413" customWidth="1"/>
    <col min="14871" max="14871" width="11.85546875" style="413" customWidth="1"/>
    <col min="14872" max="14872" width="1.85546875" style="413" customWidth="1"/>
    <col min="14873" max="14873" width="2" style="413" customWidth="1"/>
    <col min="14874" max="15101" width="6.85546875" style="413"/>
    <col min="15102" max="15103" width="1.140625" style="413" customWidth="1"/>
    <col min="15104" max="15104" width="1.28515625" style="413" customWidth="1"/>
    <col min="15105" max="15105" width="7.28515625" style="413" customWidth="1"/>
    <col min="15106" max="15106" width="4.140625" style="413" customWidth="1"/>
    <col min="15107" max="15107" width="2.5703125" style="413" customWidth="1"/>
    <col min="15108" max="15108" width="2.42578125" style="413" customWidth="1"/>
    <col min="15109" max="15109" width="1.28515625" style="413" customWidth="1"/>
    <col min="15110" max="15110" width="1.85546875" style="413" customWidth="1"/>
    <col min="15111" max="15111" width="3.28515625" style="413" customWidth="1"/>
    <col min="15112" max="15112" width="10" style="413" customWidth="1"/>
    <col min="15113" max="15113" width="15.42578125" style="413" customWidth="1"/>
    <col min="15114" max="15114" width="3" style="413" customWidth="1"/>
    <col min="15115" max="15115" width="2.28515625" style="413" customWidth="1"/>
    <col min="15116" max="15116" width="8.140625" style="413" customWidth="1"/>
    <col min="15117" max="15117" width="2.42578125" style="413" customWidth="1"/>
    <col min="15118" max="15118" width="3.5703125" style="413" customWidth="1"/>
    <col min="15119" max="15119" width="5.85546875" style="413" customWidth="1"/>
    <col min="15120" max="15120" width="1.140625" style="413" customWidth="1"/>
    <col min="15121" max="15121" width="5.140625" style="413" customWidth="1"/>
    <col min="15122" max="15122" width="3.28515625" style="413" customWidth="1"/>
    <col min="15123" max="15123" width="1.28515625" style="413" customWidth="1"/>
    <col min="15124" max="15124" width="2.28515625" style="413" customWidth="1"/>
    <col min="15125" max="15126" width="1.28515625" style="413" customWidth="1"/>
    <col min="15127" max="15127" width="11.85546875" style="413" customWidth="1"/>
    <col min="15128" max="15128" width="1.85546875" style="413" customWidth="1"/>
    <col min="15129" max="15129" width="2" style="413" customWidth="1"/>
    <col min="15130" max="15357" width="6.85546875" style="413"/>
    <col min="15358" max="15359" width="1.140625" style="413" customWidth="1"/>
    <col min="15360" max="15360" width="1.28515625" style="413" customWidth="1"/>
    <col min="15361" max="15361" width="7.28515625" style="413" customWidth="1"/>
    <col min="15362" max="15362" width="4.140625" style="413" customWidth="1"/>
    <col min="15363" max="15363" width="2.5703125" style="413" customWidth="1"/>
    <col min="15364" max="15364" width="2.42578125" style="413" customWidth="1"/>
    <col min="15365" max="15365" width="1.28515625" style="413" customWidth="1"/>
    <col min="15366" max="15366" width="1.85546875" style="413" customWidth="1"/>
    <col min="15367" max="15367" width="3.28515625" style="413" customWidth="1"/>
    <col min="15368" max="15368" width="10" style="413" customWidth="1"/>
    <col min="15369" max="15369" width="15.42578125" style="413" customWidth="1"/>
    <col min="15370" max="15370" width="3" style="413" customWidth="1"/>
    <col min="15371" max="15371" width="2.28515625" style="413" customWidth="1"/>
    <col min="15372" max="15372" width="8.140625" style="413" customWidth="1"/>
    <col min="15373" max="15373" width="2.42578125" style="413" customWidth="1"/>
    <col min="15374" max="15374" width="3.5703125" style="413" customWidth="1"/>
    <col min="15375" max="15375" width="5.85546875" style="413" customWidth="1"/>
    <col min="15376" max="15376" width="1.140625" style="413" customWidth="1"/>
    <col min="15377" max="15377" width="5.140625" style="413" customWidth="1"/>
    <col min="15378" max="15378" width="3.28515625" style="413" customWidth="1"/>
    <col min="15379" max="15379" width="1.28515625" style="413" customWidth="1"/>
    <col min="15380" max="15380" width="2.28515625" style="413" customWidth="1"/>
    <col min="15381" max="15382" width="1.28515625" style="413" customWidth="1"/>
    <col min="15383" max="15383" width="11.85546875" style="413" customWidth="1"/>
    <col min="15384" max="15384" width="1.85546875" style="413" customWidth="1"/>
    <col min="15385" max="15385" width="2" style="413" customWidth="1"/>
    <col min="15386" max="15613" width="6.85546875" style="413"/>
    <col min="15614" max="15615" width="1.140625" style="413" customWidth="1"/>
    <col min="15616" max="15616" width="1.28515625" style="413" customWidth="1"/>
    <col min="15617" max="15617" width="7.28515625" style="413" customWidth="1"/>
    <col min="15618" max="15618" width="4.140625" style="413" customWidth="1"/>
    <col min="15619" max="15619" width="2.5703125" style="413" customWidth="1"/>
    <col min="15620" max="15620" width="2.42578125" style="413" customWidth="1"/>
    <col min="15621" max="15621" width="1.28515625" style="413" customWidth="1"/>
    <col min="15622" max="15622" width="1.85546875" style="413" customWidth="1"/>
    <col min="15623" max="15623" width="3.28515625" style="413" customWidth="1"/>
    <col min="15624" max="15624" width="10" style="413" customWidth="1"/>
    <col min="15625" max="15625" width="15.42578125" style="413" customWidth="1"/>
    <col min="15626" max="15626" width="3" style="413" customWidth="1"/>
    <col min="15627" max="15627" width="2.28515625" style="413" customWidth="1"/>
    <col min="15628" max="15628" width="8.140625" style="413" customWidth="1"/>
    <col min="15629" max="15629" width="2.42578125" style="413" customWidth="1"/>
    <col min="15630" max="15630" width="3.5703125" style="413" customWidth="1"/>
    <col min="15631" max="15631" width="5.85546875" style="413" customWidth="1"/>
    <col min="15632" max="15632" width="1.140625" style="413" customWidth="1"/>
    <col min="15633" max="15633" width="5.140625" style="413" customWidth="1"/>
    <col min="15634" max="15634" width="3.28515625" style="413" customWidth="1"/>
    <col min="15635" max="15635" width="1.28515625" style="413" customWidth="1"/>
    <col min="15636" max="15636" width="2.28515625" style="413" customWidth="1"/>
    <col min="15637" max="15638" width="1.28515625" style="413" customWidth="1"/>
    <col min="15639" max="15639" width="11.85546875" style="413" customWidth="1"/>
    <col min="15640" max="15640" width="1.85546875" style="413" customWidth="1"/>
    <col min="15641" max="15641" width="2" style="413" customWidth="1"/>
    <col min="15642" max="15869" width="6.85546875" style="413"/>
    <col min="15870" max="15871" width="1.140625" style="413" customWidth="1"/>
    <col min="15872" max="15872" width="1.28515625" style="413" customWidth="1"/>
    <col min="15873" max="15873" width="7.28515625" style="413" customWidth="1"/>
    <col min="15874" max="15874" width="4.140625" style="413" customWidth="1"/>
    <col min="15875" max="15875" width="2.5703125" style="413" customWidth="1"/>
    <col min="15876" max="15876" width="2.42578125" style="413" customWidth="1"/>
    <col min="15877" max="15877" width="1.28515625" style="413" customWidth="1"/>
    <col min="15878" max="15878" width="1.85546875" style="413" customWidth="1"/>
    <col min="15879" max="15879" width="3.28515625" style="413" customWidth="1"/>
    <col min="15880" max="15880" width="10" style="413" customWidth="1"/>
    <col min="15881" max="15881" width="15.42578125" style="413" customWidth="1"/>
    <col min="15882" max="15882" width="3" style="413" customWidth="1"/>
    <col min="15883" max="15883" width="2.28515625" style="413" customWidth="1"/>
    <col min="15884" max="15884" width="8.140625" style="413" customWidth="1"/>
    <col min="15885" max="15885" width="2.42578125" style="413" customWidth="1"/>
    <col min="15886" max="15886" width="3.5703125" style="413" customWidth="1"/>
    <col min="15887" max="15887" width="5.85546875" style="413" customWidth="1"/>
    <col min="15888" max="15888" width="1.140625" style="413" customWidth="1"/>
    <col min="15889" max="15889" width="5.140625" style="413" customWidth="1"/>
    <col min="15890" max="15890" width="3.28515625" style="413" customWidth="1"/>
    <col min="15891" max="15891" width="1.28515625" style="413" customWidth="1"/>
    <col min="15892" max="15892" width="2.28515625" style="413" customWidth="1"/>
    <col min="15893" max="15894" width="1.28515625" style="413" customWidth="1"/>
    <col min="15895" max="15895" width="11.85546875" style="413" customWidth="1"/>
    <col min="15896" max="15896" width="1.85546875" style="413" customWidth="1"/>
    <col min="15897" max="15897" width="2" style="413" customWidth="1"/>
    <col min="15898" max="16125" width="6.85546875" style="413"/>
    <col min="16126" max="16127" width="1.140625" style="413" customWidth="1"/>
    <col min="16128" max="16128" width="1.28515625" style="413" customWidth="1"/>
    <col min="16129" max="16129" width="7.28515625" style="413" customWidth="1"/>
    <col min="16130" max="16130" width="4.140625" style="413" customWidth="1"/>
    <col min="16131" max="16131" width="2.5703125" style="413" customWidth="1"/>
    <col min="16132" max="16132" width="2.42578125" style="413" customWidth="1"/>
    <col min="16133" max="16133" width="1.28515625" style="413" customWidth="1"/>
    <col min="16134" max="16134" width="1.85546875" style="413" customWidth="1"/>
    <col min="16135" max="16135" width="3.28515625" style="413" customWidth="1"/>
    <col min="16136" max="16136" width="10" style="413" customWidth="1"/>
    <col min="16137" max="16137" width="15.42578125" style="413" customWidth="1"/>
    <col min="16138" max="16138" width="3" style="413" customWidth="1"/>
    <col min="16139" max="16139" width="2.28515625" style="413" customWidth="1"/>
    <col min="16140" max="16140" width="8.140625" style="413" customWidth="1"/>
    <col min="16141" max="16141" width="2.42578125" style="413" customWidth="1"/>
    <col min="16142" max="16142" width="3.5703125" style="413" customWidth="1"/>
    <col min="16143" max="16143" width="5.85546875" style="413" customWidth="1"/>
    <col min="16144" max="16144" width="1.140625" style="413" customWidth="1"/>
    <col min="16145" max="16145" width="5.140625" style="413" customWidth="1"/>
    <col min="16146" max="16146" width="3.28515625" style="413" customWidth="1"/>
    <col min="16147" max="16147" width="1.28515625" style="413" customWidth="1"/>
    <col min="16148" max="16148" width="2.28515625" style="413" customWidth="1"/>
    <col min="16149" max="16150" width="1.28515625" style="413" customWidth="1"/>
    <col min="16151" max="16151" width="11.85546875" style="413" customWidth="1"/>
    <col min="16152" max="16152" width="1.85546875" style="413" customWidth="1"/>
    <col min="16153" max="16153" width="2" style="413" customWidth="1"/>
    <col min="16154" max="16384" width="6.85546875" style="413"/>
  </cols>
  <sheetData>
    <row r="1" spans="2:25" ht="9" customHeight="1" x14ac:dyDescent="0.2"/>
    <row r="2" spans="2:25" ht="12.75" customHeight="1" x14ac:dyDescent="0.2">
      <c r="C2" s="445"/>
      <c r="D2" s="445"/>
      <c r="E2" s="446"/>
      <c r="F2" s="446"/>
      <c r="G2" s="446"/>
      <c r="I2" s="447"/>
      <c r="J2" s="447"/>
      <c r="K2" s="447"/>
    </row>
    <row r="3" spans="2:25" ht="11.25" customHeight="1" x14ac:dyDescent="0.2"/>
    <row r="4" spans="2:25" ht="12.75" customHeight="1" x14ac:dyDescent="0.2">
      <c r="K4" s="448" t="s">
        <v>49</v>
      </c>
      <c r="L4" s="448"/>
      <c r="M4" s="448"/>
      <c r="N4" s="448"/>
      <c r="O4" s="448"/>
      <c r="P4" s="448"/>
      <c r="Q4" s="448"/>
      <c r="R4" s="448"/>
      <c r="S4" s="448"/>
      <c r="T4" s="448"/>
    </row>
    <row r="5" spans="2:25" ht="9" customHeight="1" x14ac:dyDescent="0.2"/>
    <row r="6" spans="2:25" ht="12.75" customHeight="1" x14ac:dyDescent="0.2">
      <c r="K6" s="449" t="s">
        <v>170</v>
      </c>
      <c r="L6" s="449"/>
      <c r="M6" s="449"/>
      <c r="N6" s="449"/>
      <c r="O6" s="449"/>
      <c r="P6" s="449"/>
      <c r="Q6" s="449"/>
      <c r="R6" s="449"/>
      <c r="S6" s="449"/>
      <c r="T6" s="449"/>
    </row>
    <row r="7" spans="2:25" ht="31.5" customHeight="1" x14ac:dyDescent="0.2"/>
    <row r="8" spans="2:25" ht="12.75" customHeight="1" x14ac:dyDescent="0.2">
      <c r="B8" s="450" t="s">
        <v>167</v>
      </c>
      <c r="C8" s="450"/>
      <c r="D8" s="450"/>
      <c r="E8" s="450"/>
      <c r="F8" s="450"/>
      <c r="G8" s="450"/>
      <c r="H8" s="450"/>
      <c r="I8" s="450"/>
      <c r="J8" s="450"/>
      <c r="K8" s="450"/>
      <c r="L8" s="450"/>
      <c r="M8" s="450"/>
      <c r="N8" s="450"/>
      <c r="O8" s="450"/>
      <c r="P8" s="450"/>
      <c r="Q8" s="450"/>
      <c r="R8" s="450"/>
      <c r="S8" s="450"/>
      <c r="T8" s="450"/>
      <c r="U8" s="450"/>
      <c r="V8" s="450"/>
      <c r="W8" s="450"/>
      <c r="X8" s="450"/>
      <c r="Y8" s="450"/>
    </row>
    <row r="9" spans="2:25" ht="9" customHeight="1" x14ac:dyDescent="0.2"/>
    <row r="10" spans="2:25" ht="15.75" customHeight="1" x14ac:dyDescent="0.2">
      <c r="B10" s="450" t="s">
        <v>52</v>
      </c>
      <c r="C10" s="450"/>
      <c r="D10" s="450"/>
      <c r="E10" s="450"/>
      <c r="F10" s="450"/>
      <c r="G10" s="450"/>
      <c r="H10" s="450"/>
      <c r="I10" s="450"/>
      <c r="J10" s="450"/>
      <c r="K10" s="450"/>
    </row>
    <row r="11" spans="2:25" ht="16.5" customHeight="1" x14ac:dyDescent="0.2"/>
    <row r="12" spans="2:25" ht="18.75" customHeight="1" x14ac:dyDescent="0.2">
      <c r="D12" s="453" t="s">
        <v>53</v>
      </c>
      <c r="E12" s="453"/>
      <c r="F12" s="453"/>
      <c r="G12" s="453"/>
      <c r="H12" s="453"/>
      <c r="I12" s="453"/>
      <c r="N12" s="453" t="s">
        <v>54</v>
      </c>
      <c r="O12" s="453"/>
      <c r="P12" s="453"/>
      <c r="R12" s="454" t="s">
        <v>55</v>
      </c>
      <c r="S12" s="454"/>
      <c r="T12" s="454"/>
      <c r="U12" s="454"/>
      <c r="V12" s="454"/>
      <c r="X12" s="415"/>
    </row>
    <row r="13" spans="2:25" ht="3.75" customHeight="1" x14ac:dyDescent="0.2"/>
    <row r="14" spans="2:25" ht="16.5" customHeight="1" x14ac:dyDescent="0.2">
      <c r="D14" s="451" t="s">
        <v>56</v>
      </c>
      <c r="E14" s="451"/>
      <c r="F14" s="451"/>
      <c r="G14" s="451"/>
      <c r="H14" s="451"/>
      <c r="I14" s="451"/>
      <c r="J14" s="451"/>
      <c r="K14" s="451"/>
      <c r="L14" s="451"/>
      <c r="O14" s="414"/>
      <c r="T14" s="452">
        <v>1</v>
      </c>
      <c r="U14" s="452"/>
    </row>
    <row r="15" spans="2:25" ht="3.75" customHeight="1" x14ac:dyDescent="0.2"/>
    <row r="16" spans="2:25" ht="16.5" customHeight="1" x14ac:dyDescent="0.2">
      <c r="D16" s="451" t="s">
        <v>57</v>
      </c>
      <c r="E16" s="451"/>
      <c r="F16" s="451"/>
      <c r="G16" s="451"/>
      <c r="H16" s="451"/>
      <c r="I16" s="451"/>
      <c r="J16" s="451"/>
      <c r="K16" s="451"/>
      <c r="L16" s="451"/>
      <c r="O16" s="414"/>
      <c r="T16" s="452">
        <v>80</v>
      </c>
      <c r="U16" s="452"/>
    </row>
    <row r="17" spans="4:21" ht="3.75" customHeight="1" x14ac:dyDescent="0.2"/>
    <row r="18" spans="4:21" ht="16.5" customHeight="1" x14ac:dyDescent="0.2">
      <c r="D18" s="451" t="s">
        <v>59</v>
      </c>
      <c r="E18" s="451"/>
      <c r="F18" s="451"/>
      <c r="G18" s="451"/>
      <c r="H18" s="451"/>
      <c r="I18" s="451"/>
      <c r="J18" s="451"/>
      <c r="K18" s="451"/>
      <c r="L18" s="451"/>
      <c r="O18" s="414"/>
      <c r="T18" s="452">
        <v>30</v>
      </c>
      <c r="U18" s="452"/>
    </row>
    <row r="19" spans="4:21" ht="3.75" customHeight="1" x14ac:dyDescent="0.2"/>
    <row r="20" spans="4:21" ht="16.5" customHeight="1" x14ac:dyDescent="0.2">
      <c r="D20" s="451" t="s">
        <v>56</v>
      </c>
      <c r="E20" s="451"/>
      <c r="F20" s="451"/>
      <c r="G20" s="451"/>
      <c r="H20" s="451"/>
      <c r="I20" s="451"/>
      <c r="J20" s="451"/>
      <c r="K20" s="451"/>
      <c r="L20" s="451"/>
      <c r="O20" s="414"/>
      <c r="T20" s="452">
        <v>1</v>
      </c>
      <c r="U20" s="452"/>
    </row>
    <row r="21" spans="4:21" ht="3.75" customHeight="1" x14ac:dyDescent="0.2"/>
    <row r="22" spans="4:21" ht="16.5" customHeight="1" x14ac:dyDescent="0.2">
      <c r="D22" s="451" t="s">
        <v>56</v>
      </c>
      <c r="E22" s="451"/>
      <c r="F22" s="451"/>
      <c r="G22" s="451"/>
      <c r="H22" s="451"/>
      <c r="I22" s="451"/>
      <c r="J22" s="451"/>
      <c r="K22" s="451"/>
      <c r="L22" s="451"/>
      <c r="O22" s="414"/>
      <c r="T22" s="452">
        <v>1</v>
      </c>
      <c r="U22" s="452"/>
    </row>
    <row r="23" spans="4:21" ht="3.75" customHeight="1" x14ac:dyDescent="0.2"/>
    <row r="24" spans="4:21" ht="16.5" customHeight="1" x14ac:dyDescent="0.2">
      <c r="D24" s="451" t="s">
        <v>56</v>
      </c>
      <c r="E24" s="451"/>
      <c r="F24" s="451"/>
      <c r="G24" s="451"/>
      <c r="H24" s="451"/>
      <c r="I24" s="451"/>
      <c r="J24" s="451"/>
      <c r="K24" s="451"/>
      <c r="L24" s="451"/>
      <c r="O24" s="414"/>
      <c r="T24" s="452">
        <v>10</v>
      </c>
      <c r="U24" s="452"/>
    </row>
    <row r="25" spans="4:21" ht="3.75" customHeight="1" x14ac:dyDescent="0.2"/>
    <row r="26" spans="4:21" ht="16.5" customHeight="1" x14ac:dyDescent="0.2">
      <c r="D26" s="451" t="s">
        <v>56</v>
      </c>
      <c r="E26" s="451"/>
      <c r="F26" s="451"/>
      <c r="G26" s="451"/>
      <c r="H26" s="451"/>
      <c r="I26" s="451"/>
      <c r="J26" s="451"/>
      <c r="K26" s="451"/>
      <c r="L26" s="451"/>
      <c r="O26" s="414"/>
      <c r="T26" s="452">
        <v>200</v>
      </c>
      <c r="U26" s="452"/>
    </row>
    <row r="27" spans="4:21" ht="3.75" customHeight="1" x14ac:dyDescent="0.2"/>
    <row r="28" spans="4:21" ht="16.5" customHeight="1" x14ac:dyDescent="0.2">
      <c r="D28" s="451" t="s">
        <v>65</v>
      </c>
      <c r="E28" s="451"/>
      <c r="F28" s="451"/>
      <c r="G28" s="451"/>
      <c r="H28" s="451"/>
      <c r="I28" s="451"/>
      <c r="J28" s="451"/>
      <c r="K28" s="451"/>
      <c r="L28" s="451"/>
      <c r="O28" s="414"/>
      <c r="T28" s="452">
        <v>32</v>
      </c>
      <c r="U28" s="452"/>
    </row>
    <row r="29" spans="4:21" ht="3.75" customHeight="1" x14ac:dyDescent="0.2"/>
    <row r="30" spans="4:21" ht="16.5" customHeight="1" x14ac:dyDescent="0.2">
      <c r="D30" s="451" t="s">
        <v>65</v>
      </c>
      <c r="E30" s="451"/>
      <c r="F30" s="451"/>
      <c r="G30" s="451"/>
      <c r="H30" s="451"/>
      <c r="I30" s="451"/>
      <c r="J30" s="451"/>
      <c r="K30" s="451"/>
      <c r="L30" s="451"/>
      <c r="O30" s="414"/>
      <c r="T30" s="452">
        <v>40</v>
      </c>
      <c r="U30" s="452"/>
    </row>
    <row r="31" spans="4:21" ht="3.75" customHeight="1" x14ac:dyDescent="0.2"/>
    <row r="32" spans="4:21" ht="16.5" customHeight="1" x14ac:dyDescent="0.2">
      <c r="D32" s="451" t="s">
        <v>57</v>
      </c>
      <c r="E32" s="451"/>
      <c r="F32" s="451"/>
      <c r="G32" s="451"/>
      <c r="H32" s="451"/>
      <c r="I32" s="451"/>
      <c r="J32" s="451"/>
      <c r="K32" s="451"/>
      <c r="L32" s="451"/>
      <c r="O32" s="414"/>
      <c r="T32" s="452">
        <v>60</v>
      </c>
      <c r="U32" s="452"/>
    </row>
    <row r="33" spans="3:24" ht="3.75" customHeight="1" x14ac:dyDescent="0.2"/>
    <row r="34" spans="3:24" ht="16.5" customHeight="1" x14ac:dyDescent="0.2">
      <c r="D34" s="451" t="s">
        <v>65</v>
      </c>
      <c r="E34" s="451"/>
      <c r="F34" s="451"/>
      <c r="G34" s="451"/>
      <c r="H34" s="451"/>
      <c r="I34" s="451"/>
      <c r="J34" s="451"/>
      <c r="K34" s="451"/>
      <c r="L34" s="451"/>
      <c r="O34" s="414"/>
      <c r="T34" s="452">
        <v>268</v>
      </c>
      <c r="U34" s="452"/>
    </row>
    <row r="35" spans="3:24" ht="3.75" customHeight="1" x14ac:dyDescent="0.2"/>
    <row r="36" spans="3:24" ht="16.5" customHeight="1" x14ac:dyDescent="0.2">
      <c r="D36" s="451" t="s">
        <v>65</v>
      </c>
      <c r="E36" s="451"/>
      <c r="F36" s="451"/>
      <c r="G36" s="451"/>
      <c r="H36" s="451"/>
      <c r="I36" s="451"/>
      <c r="J36" s="451"/>
      <c r="K36" s="451"/>
      <c r="L36" s="451"/>
      <c r="O36" s="414"/>
      <c r="T36" s="452">
        <v>30</v>
      </c>
      <c r="U36" s="452"/>
    </row>
    <row r="37" spans="3:24" ht="3.75" customHeight="1" x14ac:dyDescent="0.2"/>
    <row r="38" spans="3:24" ht="16.5" customHeight="1" x14ac:dyDescent="0.2">
      <c r="D38" s="451" t="s">
        <v>65</v>
      </c>
      <c r="E38" s="451"/>
      <c r="F38" s="451"/>
      <c r="G38" s="451"/>
      <c r="H38" s="451"/>
      <c r="I38" s="451"/>
      <c r="J38" s="451"/>
      <c r="K38" s="451"/>
      <c r="L38" s="451"/>
      <c r="O38" s="414"/>
      <c r="T38" s="452">
        <v>80</v>
      </c>
      <c r="U38" s="452"/>
    </row>
    <row r="39" spans="3:24" ht="3.75" customHeight="1" x14ac:dyDescent="0.2"/>
    <row r="40" spans="3:24" ht="16.5" customHeight="1" x14ac:dyDescent="0.2">
      <c r="D40" s="451" t="s">
        <v>56</v>
      </c>
      <c r="E40" s="451"/>
      <c r="F40" s="451"/>
      <c r="G40" s="451"/>
      <c r="H40" s="451"/>
      <c r="I40" s="451"/>
      <c r="J40" s="451"/>
      <c r="K40" s="451"/>
      <c r="L40" s="451"/>
      <c r="O40" s="414"/>
      <c r="T40" s="452">
        <v>7</v>
      </c>
      <c r="U40" s="452"/>
    </row>
    <row r="41" spans="3:24" ht="6.75" customHeight="1" x14ac:dyDescent="0.2"/>
    <row r="42" spans="3:24" ht="14.25" customHeight="1" x14ac:dyDescent="0.2">
      <c r="C42" s="453" t="s">
        <v>66</v>
      </c>
      <c r="D42" s="453"/>
      <c r="E42" s="453"/>
      <c r="F42" s="453"/>
      <c r="G42" s="455" t="s">
        <v>67</v>
      </c>
      <c r="H42" s="455"/>
      <c r="I42" s="455"/>
      <c r="J42" s="455"/>
      <c r="K42" s="455"/>
      <c r="L42" s="455"/>
      <c r="S42" s="456">
        <v>840</v>
      </c>
      <c r="T42" s="456"/>
      <c r="U42" s="456"/>
      <c r="X42" s="416">
        <v>824.77</v>
      </c>
    </row>
    <row r="43" spans="3:24" ht="8.25" customHeight="1" x14ac:dyDescent="0.2"/>
    <row r="44" spans="3:24" ht="3.75" customHeight="1" x14ac:dyDescent="0.2"/>
    <row r="45" spans="3:24" ht="16.5" customHeight="1" x14ac:dyDescent="0.2">
      <c r="D45" s="451" t="s">
        <v>68</v>
      </c>
      <c r="E45" s="451"/>
      <c r="F45" s="451"/>
      <c r="G45" s="451"/>
      <c r="H45" s="451"/>
      <c r="I45" s="451"/>
      <c r="J45" s="451"/>
      <c r="K45" s="451"/>
      <c r="L45" s="451"/>
      <c r="O45" s="414"/>
      <c r="T45" s="452">
        <v>3</v>
      </c>
      <c r="U45" s="452"/>
    </row>
    <row r="46" spans="3:24" ht="3.75" customHeight="1" x14ac:dyDescent="0.2"/>
    <row r="47" spans="3:24" ht="16.5" customHeight="1" x14ac:dyDescent="0.2">
      <c r="D47" s="451" t="s">
        <v>72</v>
      </c>
      <c r="E47" s="451"/>
      <c r="F47" s="451"/>
      <c r="G47" s="451"/>
      <c r="H47" s="451"/>
      <c r="I47" s="451"/>
      <c r="J47" s="451"/>
      <c r="K47" s="451"/>
      <c r="L47" s="451"/>
      <c r="O47" s="414"/>
      <c r="T47" s="452">
        <v>4</v>
      </c>
      <c r="U47" s="452"/>
    </row>
    <row r="48" spans="3:24" ht="3.75" customHeight="1" x14ac:dyDescent="0.2"/>
    <row r="49" spans="4:21" ht="16.5" customHeight="1" x14ac:dyDescent="0.2">
      <c r="D49" s="451" t="s">
        <v>73</v>
      </c>
      <c r="E49" s="451"/>
      <c r="F49" s="451"/>
      <c r="G49" s="451"/>
      <c r="H49" s="451"/>
      <c r="I49" s="451"/>
      <c r="J49" s="451"/>
      <c r="K49" s="451"/>
      <c r="L49" s="451"/>
      <c r="O49" s="414"/>
      <c r="T49" s="452">
        <v>8</v>
      </c>
      <c r="U49" s="452"/>
    </row>
    <row r="50" spans="4:21" ht="3.75" customHeight="1" x14ac:dyDescent="0.2"/>
    <row r="51" spans="4:21" ht="16.5" customHeight="1" x14ac:dyDescent="0.2">
      <c r="D51" s="451" t="s">
        <v>75</v>
      </c>
      <c r="E51" s="451"/>
      <c r="F51" s="451"/>
      <c r="G51" s="451"/>
      <c r="H51" s="451"/>
      <c r="I51" s="451"/>
      <c r="J51" s="451"/>
      <c r="K51" s="451"/>
      <c r="L51" s="451"/>
      <c r="O51" s="414"/>
      <c r="T51" s="452">
        <v>1</v>
      </c>
      <c r="U51" s="452"/>
    </row>
    <row r="52" spans="4:21" ht="3.75" customHeight="1" x14ac:dyDescent="0.2"/>
    <row r="53" spans="4:21" ht="16.5" customHeight="1" x14ac:dyDescent="0.2">
      <c r="D53" s="451" t="s">
        <v>76</v>
      </c>
      <c r="E53" s="451"/>
      <c r="F53" s="451"/>
      <c r="G53" s="451"/>
      <c r="H53" s="451"/>
      <c r="I53" s="451"/>
      <c r="J53" s="451"/>
      <c r="K53" s="451"/>
      <c r="L53" s="451"/>
      <c r="O53" s="414"/>
      <c r="T53" s="452">
        <v>4</v>
      </c>
      <c r="U53" s="452"/>
    </row>
    <row r="54" spans="4:21" ht="3.75" customHeight="1" x14ac:dyDescent="0.2"/>
    <row r="55" spans="4:21" ht="16.5" customHeight="1" x14ac:dyDescent="0.2">
      <c r="D55" s="451" t="s">
        <v>68</v>
      </c>
      <c r="E55" s="451"/>
      <c r="F55" s="451"/>
      <c r="G55" s="451"/>
      <c r="H55" s="451"/>
      <c r="I55" s="451"/>
      <c r="J55" s="451"/>
      <c r="K55" s="451"/>
      <c r="L55" s="451"/>
      <c r="O55" s="414"/>
      <c r="T55" s="452">
        <v>1</v>
      </c>
      <c r="U55" s="452"/>
    </row>
    <row r="56" spans="4:21" ht="3.75" customHeight="1" x14ac:dyDescent="0.2"/>
    <row r="57" spans="4:21" ht="16.5" customHeight="1" x14ac:dyDescent="0.2">
      <c r="D57" s="451" t="s">
        <v>70</v>
      </c>
      <c r="E57" s="451"/>
      <c r="F57" s="451"/>
      <c r="G57" s="451"/>
      <c r="H57" s="451"/>
      <c r="I57" s="451"/>
      <c r="J57" s="451"/>
      <c r="K57" s="451"/>
      <c r="L57" s="451"/>
      <c r="O57" s="414"/>
      <c r="T57" s="452">
        <v>4</v>
      </c>
      <c r="U57" s="452"/>
    </row>
    <row r="58" spans="4:21" ht="3.75" customHeight="1" x14ac:dyDescent="0.2"/>
    <row r="59" spans="4:21" ht="16.5" customHeight="1" x14ac:dyDescent="0.2">
      <c r="D59" s="451" t="s">
        <v>86</v>
      </c>
      <c r="E59" s="451"/>
      <c r="F59" s="451"/>
      <c r="G59" s="451"/>
      <c r="H59" s="451"/>
      <c r="I59" s="451"/>
      <c r="J59" s="451"/>
      <c r="K59" s="451"/>
      <c r="L59" s="451"/>
      <c r="O59" s="414"/>
      <c r="T59" s="452">
        <v>4</v>
      </c>
      <c r="U59" s="452"/>
    </row>
    <row r="60" spans="4:21" ht="3.75" customHeight="1" x14ac:dyDescent="0.2"/>
    <row r="61" spans="4:21" ht="16.5" customHeight="1" x14ac:dyDescent="0.2">
      <c r="D61" s="451" t="s">
        <v>77</v>
      </c>
      <c r="E61" s="451"/>
      <c r="F61" s="451"/>
      <c r="G61" s="451"/>
      <c r="H61" s="451"/>
      <c r="I61" s="451"/>
      <c r="J61" s="451"/>
      <c r="K61" s="451"/>
      <c r="L61" s="451"/>
      <c r="O61" s="414"/>
      <c r="T61" s="452">
        <v>3</v>
      </c>
      <c r="U61" s="452"/>
    </row>
    <row r="62" spans="4:21" ht="3.75" customHeight="1" x14ac:dyDescent="0.2"/>
    <row r="63" spans="4:21" ht="16.5" customHeight="1" x14ac:dyDescent="0.2">
      <c r="D63" s="451" t="s">
        <v>82</v>
      </c>
      <c r="E63" s="451"/>
      <c r="F63" s="451"/>
      <c r="G63" s="451"/>
      <c r="H63" s="451"/>
      <c r="I63" s="451"/>
      <c r="J63" s="451"/>
      <c r="K63" s="451"/>
      <c r="L63" s="451"/>
      <c r="O63" s="414"/>
      <c r="T63" s="452">
        <v>2</v>
      </c>
      <c r="U63" s="452"/>
    </row>
    <row r="64" spans="4:21" ht="3.75" customHeight="1" x14ac:dyDescent="0.2"/>
    <row r="65" spans="4:25" ht="16.5" customHeight="1" x14ac:dyDescent="0.2">
      <c r="D65" s="451" t="s">
        <v>154</v>
      </c>
      <c r="E65" s="451"/>
      <c r="F65" s="451"/>
      <c r="G65" s="451"/>
      <c r="H65" s="451"/>
      <c r="I65" s="451"/>
      <c r="J65" s="451"/>
      <c r="K65" s="451"/>
      <c r="L65" s="451"/>
      <c r="O65" s="414"/>
      <c r="T65" s="452">
        <v>5</v>
      </c>
      <c r="U65" s="452"/>
    </row>
    <row r="66" spans="4:25" ht="3.75" customHeight="1" x14ac:dyDescent="0.2"/>
    <row r="67" spans="4:25" ht="16.5" customHeight="1" x14ac:dyDescent="0.2">
      <c r="D67" s="451" t="s">
        <v>154</v>
      </c>
      <c r="E67" s="451"/>
      <c r="F67" s="451"/>
      <c r="G67" s="451"/>
      <c r="H67" s="451"/>
      <c r="I67" s="451"/>
      <c r="J67" s="451"/>
      <c r="K67" s="451"/>
      <c r="L67" s="451"/>
      <c r="O67" s="414"/>
      <c r="T67" s="452">
        <v>10</v>
      </c>
      <c r="U67" s="452"/>
    </row>
    <row r="68" spans="4:25" ht="3.75" customHeight="1" x14ac:dyDescent="0.2"/>
    <row r="69" spans="4:25" ht="16.5" customHeight="1" x14ac:dyDescent="0.2">
      <c r="D69" s="451" t="s">
        <v>84</v>
      </c>
      <c r="E69" s="451"/>
      <c r="F69" s="451"/>
      <c r="G69" s="451"/>
      <c r="H69" s="451"/>
      <c r="I69" s="451"/>
      <c r="J69" s="451"/>
      <c r="K69" s="451"/>
      <c r="L69" s="451"/>
      <c r="O69" s="414"/>
      <c r="T69" s="452">
        <v>3</v>
      </c>
      <c r="U69" s="452"/>
    </row>
    <row r="70" spans="4:25" ht="3.75" customHeight="1" x14ac:dyDescent="0.2"/>
    <row r="71" spans="4:25" ht="16.5" customHeight="1" x14ac:dyDescent="0.2">
      <c r="D71" s="451" t="s">
        <v>80</v>
      </c>
      <c r="E71" s="451"/>
      <c r="F71" s="451"/>
      <c r="G71" s="451"/>
      <c r="H71" s="451"/>
      <c r="I71" s="451"/>
      <c r="J71" s="451"/>
      <c r="K71" s="451"/>
      <c r="L71" s="451"/>
      <c r="O71" s="414"/>
      <c r="T71" s="452">
        <v>9</v>
      </c>
      <c r="U71" s="452"/>
    </row>
    <row r="72" spans="4:25" ht="3.75" customHeight="1" x14ac:dyDescent="0.2"/>
    <row r="73" spans="4:25" ht="16.5" customHeight="1" x14ac:dyDescent="0.2">
      <c r="D73" s="451" t="s">
        <v>88</v>
      </c>
      <c r="E73" s="451"/>
      <c r="F73" s="451"/>
      <c r="G73" s="451"/>
      <c r="H73" s="451"/>
      <c r="I73" s="451"/>
      <c r="J73" s="451"/>
      <c r="K73" s="451"/>
      <c r="L73" s="451"/>
      <c r="O73" s="414"/>
      <c r="T73" s="452">
        <v>8</v>
      </c>
      <c r="U73" s="452"/>
    </row>
    <row r="74" spans="4:25" ht="3.75" customHeight="1" x14ac:dyDescent="0.2"/>
    <row r="75" spans="4:25" ht="16.5" customHeight="1" x14ac:dyDescent="0.2">
      <c r="D75" s="451" t="s">
        <v>83</v>
      </c>
      <c r="E75" s="451"/>
      <c r="F75" s="451"/>
      <c r="G75" s="451"/>
      <c r="H75" s="451"/>
      <c r="I75" s="451"/>
      <c r="J75" s="451"/>
      <c r="K75" s="451"/>
      <c r="L75" s="451"/>
      <c r="O75" s="414"/>
      <c r="T75" s="452">
        <v>2</v>
      </c>
      <c r="U75" s="452"/>
    </row>
    <row r="76" spans="4:25" ht="3.75" customHeight="1" x14ac:dyDescent="0.2"/>
    <row r="77" spans="4:25" ht="16.5" customHeight="1" x14ac:dyDescent="0.2">
      <c r="D77" s="451" t="s">
        <v>79</v>
      </c>
      <c r="E77" s="451"/>
      <c r="F77" s="451"/>
      <c r="G77" s="451"/>
      <c r="H77" s="451"/>
      <c r="I77" s="451"/>
      <c r="J77" s="451"/>
      <c r="K77" s="451"/>
      <c r="L77" s="451"/>
      <c r="O77" s="414"/>
      <c r="T77" s="452">
        <v>17</v>
      </c>
      <c r="U77" s="452"/>
    </row>
    <row r="78" spans="4:25" ht="5.25" customHeight="1" x14ac:dyDescent="0.2"/>
    <row r="79" spans="4:25" ht="15" customHeight="1" x14ac:dyDescent="0.2"/>
    <row r="80" spans="4:25" ht="12.75" customHeight="1" x14ac:dyDescent="0.2">
      <c r="W80" s="451"/>
      <c r="X80" s="451"/>
      <c r="Y80" s="451"/>
    </row>
    <row r="81" spans="2:25" ht="9" customHeight="1" x14ac:dyDescent="0.2"/>
    <row r="82" spans="2:25" ht="9" customHeight="1" x14ac:dyDescent="0.2"/>
    <row r="83" spans="2:25" ht="12.75" customHeight="1" x14ac:dyDescent="0.2">
      <c r="C83" s="445"/>
      <c r="D83" s="445"/>
      <c r="E83" s="446"/>
      <c r="F83" s="446"/>
      <c r="G83" s="446"/>
      <c r="I83" s="447"/>
      <c r="J83" s="447"/>
      <c r="K83" s="447"/>
    </row>
    <row r="84" spans="2:25" ht="11.25" customHeight="1" x14ac:dyDescent="0.2"/>
    <row r="85" spans="2:25" ht="12.75" customHeight="1" x14ac:dyDescent="0.2">
      <c r="K85" s="448" t="s">
        <v>49</v>
      </c>
      <c r="L85" s="448"/>
      <c r="M85" s="448"/>
      <c r="N85" s="448"/>
      <c r="O85" s="448"/>
      <c r="P85" s="448"/>
      <c r="Q85" s="448"/>
      <c r="R85" s="448"/>
      <c r="S85" s="448"/>
      <c r="T85" s="448"/>
    </row>
    <row r="86" spans="2:25" ht="9" customHeight="1" x14ac:dyDescent="0.2"/>
    <row r="87" spans="2:25" ht="12.75" customHeight="1" x14ac:dyDescent="0.2">
      <c r="K87" s="454" t="s">
        <v>50</v>
      </c>
      <c r="L87" s="454"/>
      <c r="M87" s="454"/>
      <c r="N87" s="454"/>
      <c r="O87" s="454"/>
      <c r="P87" s="454"/>
      <c r="Q87" s="454"/>
      <c r="R87" s="454"/>
      <c r="S87" s="454"/>
      <c r="T87" s="454"/>
    </row>
    <row r="88" spans="2:25" ht="31.5" customHeight="1" x14ac:dyDescent="0.2"/>
    <row r="89" spans="2:25" ht="12.75" customHeight="1" x14ac:dyDescent="0.2">
      <c r="B89" s="450" t="s">
        <v>167</v>
      </c>
      <c r="C89" s="450"/>
      <c r="D89" s="450"/>
      <c r="E89" s="450"/>
      <c r="F89" s="450"/>
      <c r="G89" s="450"/>
      <c r="H89" s="450"/>
      <c r="I89" s="450"/>
      <c r="J89" s="450"/>
      <c r="K89" s="450"/>
      <c r="L89" s="450"/>
      <c r="M89" s="450"/>
      <c r="N89" s="450"/>
      <c r="O89" s="450"/>
      <c r="P89" s="450"/>
      <c r="Q89" s="450"/>
      <c r="R89" s="450"/>
      <c r="S89" s="450"/>
      <c r="T89" s="450"/>
      <c r="U89" s="450"/>
      <c r="V89" s="450"/>
      <c r="W89" s="450"/>
      <c r="X89" s="450"/>
      <c r="Y89" s="450"/>
    </row>
    <row r="90" spans="2:25" ht="9" customHeight="1" x14ac:dyDescent="0.2"/>
    <row r="91" spans="2:25" ht="15.75" customHeight="1" x14ac:dyDescent="0.2">
      <c r="B91" s="450" t="s">
        <v>52</v>
      </c>
      <c r="C91" s="450"/>
      <c r="D91" s="450"/>
      <c r="E91" s="450"/>
      <c r="F91" s="450"/>
      <c r="G91" s="450"/>
      <c r="H91" s="450"/>
      <c r="I91" s="450"/>
      <c r="J91" s="450"/>
      <c r="K91" s="450"/>
    </row>
    <row r="92" spans="2:25" ht="16.5" customHeight="1" x14ac:dyDescent="0.2"/>
    <row r="93" spans="2:25" ht="18.75" customHeight="1" x14ac:dyDescent="0.2">
      <c r="D93" s="453" t="s">
        <v>53</v>
      </c>
      <c r="E93" s="453"/>
      <c r="F93" s="453"/>
      <c r="G93" s="453"/>
      <c r="H93" s="453"/>
      <c r="I93" s="453"/>
      <c r="N93" s="453" t="s">
        <v>54</v>
      </c>
      <c r="O93" s="453"/>
      <c r="P93" s="453"/>
      <c r="R93" s="454" t="s">
        <v>55</v>
      </c>
      <c r="S93" s="454"/>
      <c r="T93" s="454"/>
      <c r="U93" s="454"/>
      <c r="V93" s="454"/>
      <c r="X93" s="415"/>
    </row>
    <row r="94" spans="2:25" ht="3.75" customHeight="1" x14ac:dyDescent="0.2"/>
    <row r="95" spans="2:25" ht="16.5" customHeight="1" x14ac:dyDescent="0.2">
      <c r="D95" s="451" t="s">
        <v>154</v>
      </c>
      <c r="E95" s="451"/>
      <c r="F95" s="451"/>
      <c r="G95" s="451"/>
      <c r="H95" s="451"/>
      <c r="I95" s="451"/>
      <c r="J95" s="451"/>
      <c r="K95" s="451"/>
      <c r="L95" s="451"/>
      <c r="O95" s="414"/>
      <c r="T95" s="452">
        <v>97</v>
      </c>
      <c r="U95" s="452"/>
    </row>
    <row r="96" spans="2:25" ht="6.75" customHeight="1" x14ac:dyDescent="0.2"/>
    <row r="97" spans="3:24" ht="14.25" customHeight="1" x14ac:dyDescent="0.2">
      <c r="C97" s="453" t="s">
        <v>66</v>
      </c>
      <c r="D97" s="453"/>
      <c r="E97" s="453"/>
      <c r="F97" s="453"/>
      <c r="G97" s="455" t="s">
        <v>42</v>
      </c>
      <c r="H97" s="455"/>
      <c r="I97" s="455"/>
      <c r="J97" s="455"/>
      <c r="K97" s="455"/>
      <c r="L97" s="455"/>
      <c r="S97" s="456">
        <v>185</v>
      </c>
      <c r="T97" s="456"/>
      <c r="U97" s="456"/>
      <c r="X97" s="416">
        <v>2650.33</v>
      </c>
    </row>
    <row r="98" spans="3:24" ht="8.25" customHeight="1" x14ac:dyDescent="0.2"/>
    <row r="99" spans="3:24" ht="3.75" customHeight="1" x14ac:dyDescent="0.2"/>
    <row r="100" spans="3:24" ht="16.5" customHeight="1" x14ac:dyDescent="0.2">
      <c r="D100" s="451" t="s">
        <v>100</v>
      </c>
      <c r="E100" s="451"/>
      <c r="F100" s="451"/>
      <c r="G100" s="451"/>
      <c r="H100" s="451"/>
      <c r="I100" s="451"/>
      <c r="J100" s="451"/>
      <c r="K100" s="451"/>
      <c r="L100" s="451"/>
      <c r="O100" s="414"/>
      <c r="T100" s="452">
        <v>290</v>
      </c>
      <c r="U100" s="452"/>
    </row>
    <row r="101" spans="3:24" ht="3.75" customHeight="1" x14ac:dyDescent="0.2"/>
    <row r="102" spans="3:24" ht="16.5" customHeight="1" x14ac:dyDescent="0.2">
      <c r="D102" s="451" t="s">
        <v>101</v>
      </c>
      <c r="E102" s="451"/>
      <c r="F102" s="451"/>
      <c r="G102" s="451"/>
      <c r="H102" s="451"/>
      <c r="I102" s="451"/>
      <c r="J102" s="451"/>
      <c r="K102" s="451"/>
      <c r="L102" s="451"/>
      <c r="O102" s="414"/>
      <c r="T102" s="452">
        <v>255</v>
      </c>
      <c r="U102" s="452"/>
    </row>
    <row r="103" spans="3:24" ht="3.75" customHeight="1" x14ac:dyDescent="0.2"/>
    <row r="104" spans="3:24" ht="16.5" customHeight="1" x14ac:dyDescent="0.2">
      <c r="D104" s="451" t="s">
        <v>95</v>
      </c>
      <c r="E104" s="451"/>
      <c r="F104" s="451"/>
      <c r="G104" s="451"/>
      <c r="H104" s="451"/>
      <c r="I104" s="451"/>
      <c r="J104" s="451"/>
      <c r="K104" s="451"/>
      <c r="L104" s="451"/>
      <c r="O104" s="414"/>
      <c r="T104" s="452">
        <v>253</v>
      </c>
      <c r="U104" s="452"/>
    </row>
    <row r="105" spans="3:24" ht="3.75" customHeight="1" x14ac:dyDescent="0.2"/>
    <row r="106" spans="3:24" ht="16.5" customHeight="1" x14ac:dyDescent="0.2">
      <c r="D106" s="451" t="s">
        <v>47</v>
      </c>
      <c r="E106" s="451"/>
      <c r="F106" s="451"/>
      <c r="G106" s="451"/>
      <c r="H106" s="451"/>
      <c r="I106" s="451"/>
      <c r="J106" s="451"/>
      <c r="K106" s="451"/>
      <c r="L106" s="451"/>
      <c r="O106" s="414"/>
      <c r="T106" s="452">
        <v>748</v>
      </c>
      <c r="U106" s="452"/>
    </row>
    <row r="107" spans="3:24" ht="3.75" customHeight="1" x14ac:dyDescent="0.2"/>
    <row r="108" spans="3:24" ht="16.5" customHeight="1" x14ac:dyDescent="0.2">
      <c r="D108" s="451" t="s">
        <v>98</v>
      </c>
      <c r="E108" s="451"/>
      <c r="F108" s="451"/>
      <c r="G108" s="451"/>
      <c r="H108" s="451"/>
      <c r="I108" s="451"/>
      <c r="J108" s="451"/>
      <c r="K108" s="451"/>
      <c r="L108" s="451"/>
      <c r="O108" s="414"/>
      <c r="T108" s="452">
        <v>848</v>
      </c>
      <c r="U108" s="452"/>
    </row>
    <row r="109" spans="3:24" ht="6.75" customHeight="1" x14ac:dyDescent="0.2"/>
    <row r="110" spans="3:24" ht="14.25" customHeight="1" x14ac:dyDescent="0.2">
      <c r="C110" s="453" t="s">
        <v>66</v>
      </c>
      <c r="D110" s="453"/>
      <c r="E110" s="453"/>
      <c r="F110" s="453"/>
      <c r="G110" s="455" t="s">
        <v>102</v>
      </c>
      <c r="H110" s="455"/>
      <c r="I110" s="455"/>
      <c r="J110" s="455"/>
      <c r="K110" s="455"/>
      <c r="L110" s="455"/>
      <c r="S110" s="456">
        <v>2394</v>
      </c>
      <c r="T110" s="456"/>
      <c r="U110" s="456"/>
      <c r="X110" s="416">
        <v>3731.55</v>
      </c>
    </row>
    <row r="111" spans="3:24" ht="8.25" customHeight="1" x14ac:dyDescent="0.2"/>
    <row r="112" spans="3:24" ht="3.75" customHeight="1" x14ac:dyDescent="0.2"/>
    <row r="113" spans="3:24" ht="16.5" customHeight="1" x14ac:dyDescent="0.2">
      <c r="D113" s="451" t="s">
        <v>103</v>
      </c>
      <c r="E113" s="451"/>
      <c r="F113" s="451"/>
      <c r="G113" s="451"/>
      <c r="H113" s="451"/>
      <c r="I113" s="451"/>
      <c r="J113" s="451"/>
      <c r="K113" s="451"/>
      <c r="L113" s="451"/>
      <c r="O113" s="414"/>
      <c r="T113" s="452">
        <v>65</v>
      </c>
      <c r="U113" s="452"/>
    </row>
    <row r="114" spans="3:24" ht="6.75" customHeight="1" x14ac:dyDescent="0.2"/>
    <row r="115" spans="3:24" ht="14.25" customHeight="1" x14ac:dyDescent="0.2">
      <c r="C115" s="453" t="s">
        <v>66</v>
      </c>
      <c r="D115" s="453"/>
      <c r="E115" s="453"/>
      <c r="F115" s="453"/>
      <c r="G115" s="455" t="s">
        <v>107</v>
      </c>
      <c r="H115" s="455"/>
      <c r="I115" s="455"/>
      <c r="J115" s="455"/>
      <c r="K115" s="455"/>
      <c r="L115" s="455"/>
      <c r="S115" s="456">
        <v>65</v>
      </c>
      <c r="T115" s="456"/>
      <c r="U115" s="456"/>
      <c r="X115" s="416">
        <v>1699.75</v>
      </c>
    </row>
    <row r="116" spans="3:24" ht="8.25" customHeight="1" x14ac:dyDescent="0.2"/>
    <row r="117" spans="3:24" ht="3.75" customHeight="1" x14ac:dyDescent="0.2"/>
    <row r="118" spans="3:24" ht="16.5" customHeight="1" x14ac:dyDescent="0.2">
      <c r="D118" s="451" t="s">
        <v>168</v>
      </c>
      <c r="E118" s="451"/>
      <c r="F118" s="451"/>
      <c r="G118" s="451"/>
      <c r="H118" s="451"/>
      <c r="I118" s="451"/>
      <c r="J118" s="451"/>
      <c r="K118" s="451"/>
      <c r="L118" s="451"/>
      <c r="O118" s="414"/>
      <c r="T118" s="452">
        <v>40</v>
      </c>
      <c r="U118" s="452"/>
    </row>
    <row r="119" spans="3:24" ht="6.75" customHeight="1" x14ac:dyDescent="0.2"/>
    <row r="120" spans="3:24" ht="14.25" customHeight="1" x14ac:dyDescent="0.2">
      <c r="C120" s="453" t="s">
        <v>66</v>
      </c>
      <c r="D120" s="453"/>
      <c r="E120" s="453"/>
      <c r="F120" s="453"/>
      <c r="G120" s="455" t="s">
        <v>169</v>
      </c>
      <c r="H120" s="455"/>
      <c r="I120" s="455"/>
      <c r="J120" s="455"/>
      <c r="K120" s="455"/>
      <c r="L120" s="455"/>
      <c r="S120" s="456">
        <v>40</v>
      </c>
      <c r="T120" s="456"/>
      <c r="U120" s="456"/>
      <c r="X120" s="416">
        <v>42</v>
      </c>
    </row>
    <row r="121" spans="3:24" ht="8.25" customHeight="1" x14ac:dyDescent="0.2"/>
    <row r="122" spans="3:24" ht="3.75" customHeight="1" x14ac:dyDescent="0.2"/>
    <row r="123" spans="3:24" ht="16.5" customHeight="1" x14ac:dyDescent="0.2">
      <c r="D123" s="451" t="s">
        <v>111</v>
      </c>
      <c r="E123" s="451"/>
      <c r="F123" s="451"/>
      <c r="G123" s="451"/>
      <c r="H123" s="451"/>
      <c r="I123" s="451"/>
      <c r="J123" s="451"/>
      <c r="K123" s="451"/>
      <c r="L123" s="451"/>
      <c r="O123" s="414"/>
      <c r="T123" s="452">
        <v>34</v>
      </c>
      <c r="U123" s="452"/>
    </row>
    <row r="124" spans="3:24" ht="3.75" customHeight="1" x14ac:dyDescent="0.2"/>
    <row r="125" spans="3:24" ht="16.5" customHeight="1" x14ac:dyDescent="0.2">
      <c r="D125" s="451" t="s">
        <v>112</v>
      </c>
      <c r="E125" s="451"/>
      <c r="F125" s="451"/>
      <c r="G125" s="451"/>
      <c r="H125" s="451"/>
      <c r="I125" s="451"/>
      <c r="J125" s="451"/>
      <c r="K125" s="451"/>
      <c r="L125" s="451"/>
      <c r="O125" s="414"/>
      <c r="T125" s="452">
        <v>4</v>
      </c>
      <c r="U125" s="452"/>
    </row>
    <row r="126" spans="3:24" ht="3.75" customHeight="1" x14ac:dyDescent="0.2"/>
    <row r="127" spans="3:24" ht="16.5" customHeight="1" x14ac:dyDescent="0.2">
      <c r="D127" s="451" t="s">
        <v>112</v>
      </c>
      <c r="E127" s="451"/>
      <c r="F127" s="451"/>
      <c r="G127" s="451"/>
      <c r="H127" s="451"/>
      <c r="I127" s="451"/>
      <c r="J127" s="451"/>
      <c r="K127" s="451"/>
      <c r="L127" s="451"/>
      <c r="O127" s="414"/>
      <c r="T127" s="452">
        <v>135</v>
      </c>
      <c r="U127" s="452"/>
    </row>
    <row r="128" spans="3:24" ht="3.75" customHeight="1" x14ac:dyDescent="0.2"/>
    <row r="129" spans="3:24" ht="16.5" customHeight="1" x14ac:dyDescent="0.2">
      <c r="D129" s="451" t="s">
        <v>110</v>
      </c>
      <c r="E129" s="451"/>
      <c r="F129" s="451"/>
      <c r="G129" s="451"/>
      <c r="H129" s="451"/>
      <c r="I129" s="451"/>
      <c r="J129" s="451"/>
      <c r="K129" s="451"/>
      <c r="L129" s="451"/>
      <c r="O129" s="414"/>
      <c r="T129" s="452">
        <v>514</v>
      </c>
      <c r="U129" s="452"/>
    </row>
    <row r="130" spans="3:24" ht="3.75" customHeight="1" x14ac:dyDescent="0.2"/>
    <row r="131" spans="3:24" ht="16.5" customHeight="1" x14ac:dyDescent="0.2">
      <c r="D131" s="451" t="s">
        <v>108</v>
      </c>
      <c r="E131" s="451"/>
      <c r="F131" s="451"/>
      <c r="G131" s="451"/>
      <c r="H131" s="451"/>
      <c r="I131" s="451"/>
      <c r="J131" s="451"/>
      <c r="K131" s="451"/>
      <c r="L131" s="451"/>
      <c r="O131" s="414"/>
      <c r="T131" s="452">
        <v>265</v>
      </c>
      <c r="U131" s="452"/>
    </row>
    <row r="132" spans="3:24" ht="3.75" customHeight="1" x14ac:dyDescent="0.2"/>
    <row r="133" spans="3:24" ht="3.75" customHeight="1" x14ac:dyDescent="0.2"/>
    <row r="134" spans="3:24" ht="16.5" customHeight="1" x14ac:dyDescent="0.2">
      <c r="D134" s="451" t="s">
        <v>112</v>
      </c>
      <c r="E134" s="451"/>
      <c r="F134" s="451"/>
      <c r="G134" s="451"/>
      <c r="H134" s="451"/>
      <c r="I134" s="451"/>
      <c r="J134" s="451"/>
      <c r="K134" s="451"/>
      <c r="L134" s="451"/>
      <c r="O134" s="414"/>
      <c r="T134" s="452">
        <v>1</v>
      </c>
      <c r="U134" s="452"/>
    </row>
    <row r="135" spans="3:24" ht="6.75" customHeight="1" x14ac:dyDescent="0.2"/>
    <row r="136" spans="3:24" ht="14.25" customHeight="1" x14ac:dyDescent="0.2">
      <c r="C136" s="453" t="s">
        <v>66</v>
      </c>
      <c r="D136" s="453"/>
      <c r="E136" s="453"/>
      <c r="F136" s="453"/>
      <c r="G136" s="455" t="s">
        <v>114</v>
      </c>
      <c r="H136" s="455"/>
      <c r="I136" s="455"/>
      <c r="J136" s="455"/>
      <c r="K136" s="455"/>
      <c r="L136" s="455"/>
      <c r="S136" s="456">
        <v>953</v>
      </c>
      <c r="T136" s="456"/>
      <c r="U136" s="456"/>
      <c r="X136" s="416">
        <v>24482.240000000002</v>
      </c>
    </row>
    <row r="137" spans="3:24" ht="8.25" customHeight="1" x14ac:dyDescent="0.2"/>
    <row r="138" spans="3:24" ht="3.75" customHeight="1" x14ac:dyDescent="0.2"/>
    <row r="139" spans="3:24" ht="16.5" customHeight="1" x14ac:dyDescent="0.2">
      <c r="D139" s="451" t="s">
        <v>117</v>
      </c>
      <c r="E139" s="451"/>
      <c r="F139" s="451"/>
      <c r="G139" s="451"/>
      <c r="H139" s="451"/>
      <c r="I139" s="451"/>
      <c r="J139" s="451"/>
      <c r="K139" s="451"/>
      <c r="L139" s="451"/>
      <c r="O139" s="414"/>
      <c r="T139" s="452">
        <v>8</v>
      </c>
      <c r="U139" s="452"/>
    </row>
    <row r="140" spans="3:24" ht="3.75" customHeight="1" x14ac:dyDescent="0.2"/>
    <row r="141" spans="3:24" ht="16.5" customHeight="1" x14ac:dyDescent="0.2">
      <c r="D141" s="451" t="s">
        <v>117</v>
      </c>
      <c r="E141" s="451"/>
      <c r="F141" s="451"/>
      <c r="G141" s="451"/>
      <c r="H141" s="451"/>
      <c r="I141" s="451"/>
      <c r="J141" s="451"/>
      <c r="K141" s="451"/>
      <c r="L141" s="451"/>
      <c r="O141" s="414"/>
      <c r="T141" s="452">
        <v>1</v>
      </c>
      <c r="U141" s="452"/>
    </row>
    <row r="142" spans="3:24" ht="3.75" customHeight="1" x14ac:dyDescent="0.2"/>
    <row r="143" spans="3:24" ht="16.5" customHeight="1" x14ac:dyDescent="0.2">
      <c r="D143" s="451" t="s">
        <v>115</v>
      </c>
      <c r="E143" s="451"/>
      <c r="F143" s="451"/>
      <c r="G143" s="451"/>
      <c r="H143" s="451"/>
      <c r="I143" s="451"/>
      <c r="J143" s="451"/>
      <c r="K143" s="451"/>
      <c r="L143" s="451"/>
      <c r="O143" s="414"/>
      <c r="T143" s="452">
        <v>9</v>
      </c>
      <c r="U143" s="452"/>
    </row>
    <row r="144" spans="3:24" ht="3.75" customHeight="1" x14ac:dyDescent="0.2"/>
    <row r="145" spans="3:25" ht="16.5" customHeight="1" x14ac:dyDescent="0.2">
      <c r="D145" s="451" t="s">
        <v>118</v>
      </c>
      <c r="E145" s="451"/>
      <c r="F145" s="451"/>
      <c r="G145" s="451"/>
      <c r="H145" s="451"/>
      <c r="I145" s="451"/>
      <c r="J145" s="451"/>
      <c r="K145" s="451"/>
      <c r="L145" s="451"/>
      <c r="O145" s="414"/>
      <c r="T145" s="452">
        <v>2</v>
      </c>
      <c r="U145" s="452"/>
    </row>
    <row r="146" spans="3:25" ht="3.75" customHeight="1" x14ac:dyDescent="0.2"/>
    <row r="147" spans="3:25" ht="16.5" customHeight="1" x14ac:dyDescent="0.2">
      <c r="D147" s="451" t="s">
        <v>117</v>
      </c>
      <c r="E147" s="451"/>
      <c r="F147" s="451"/>
      <c r="G147" s="451"/>
      <c r="H147" s="451"/>
      <c r="I147" s="451"/>
      <c r="J147" s="451"/>
      <c r="K147" s="451"/>
      <c r="L147" s="451"/>
      <c r="O147" s="414"/>
      <c r="T147" s="452">
        <v>12</v>
      </c>
      <c r="U147" s="452"/>
    </row>
    <row r="148" spans="3:25" ht="6.75" customHeight="1" x14ac:dyDescent="0.2"/>
    <row r="149" spans="3:25" ht="14.25" customHeight="1" x14ac:dyDescent="0.2">
      <c r="C149" s="453" t="s">
        <v>66</v>
      </c>
      <c r="D149" s="453"/>
      <c r="E149" s="453"/>
      <c r="F149" s="453"/>
      <c r="G149" s="455" t="s">
        <v>119</v>
      </c>
      <c r="H149" s="455"/>
      <c r="I149" s="455"/>
      <c r="J149" s="455"/>
      <c r="K149" s="455"/>
      <c r="L149" s="455"/>
      <c r="S149" s="456">
        <v>32</v>
      </c>
      <c r="T149" s="456"/>
      <c r="U149" s="456"/>
      <c r="X149" s="416">
        <v>243.92000000000002</v>
      </c>
    </row>
    <row r="150" spans="3:25" ht="8.25" customHeight="1" x14ac:dyDescent="0.2"/>
    <row r="151" spans="3:25" ht="3.75" customHeight="1" x14ac:dyDescent="0.2"/>
    <row r="152" spans="3:25" ht="16.5" customHeight="1" x14ac:dyDescent="0.2">
      <c r="D152" s="451" t="s">
        <v>130</v>
      </c>
      <c r="E152" s="451"/>
      <c r="F152" s="451"/>
      <c r="G152" s="451"/>
      <c r="H152" s="451"/>
      <c r="I152" s="451"/>
      <c r="J152" s="451"/>
      <c r="K152" s="451"/>
      <c r="L152" s="451"/>
      <c r="O152" s="414"/>
      <c r="T152" s="452">
        <v>30</v>
      </c>
      <c r="U152" s="452"/>
    </row>
    <row r="153" spans="3:25" ht="3.75" customHeight="1" x14ac:dyDescent="0.2"/>
    <row r="154" spans="3:25" ht="16.5" customHeight="1" x14ac:dyDescent="0.2">
      <c r="D154" s="451" t="s">
        <v>121</v>
      </c>
      <c r="E154" s="451"/>
      <c r="F154" s="451"/>
      <c r="G154" s="451"/>
      <c r="H154" s="451"/>
      <c r="I154" s="451"/>
      <c r="J154" s="451"/>
      <c r="K154" s="451"/>
      <c r="L154" s="451"/>
      <c r="O154" s="414"/>
      <c r="T154" s="452">
        <v>93</v>
      </c>
      <c r="U154" s="452"/>
    </row>
    <row r="155" spans="3:25" ht="15" customHeight="1" x14ac:dyDescent="0.2"/>
    <row r="156" spans="3:25" ht="15" customHeight="1" x14ac:dyDescent="0.2"/>
    <row r="157" spans="3:25" ht="12.75" customHeight="1" x14ac:dyDescent="0.2">
      <c r="W157" s="451"/>
      <c r="X157" s="451"/>
      <c r="Y157" s="451"/>
    </row>
    <row r="158" spans="3:25" ht="9" customHeight="1" x14ac:dyDescent="0.2"/>
    <row r="159" spans="3:25" ht="9" customHeight="1" x14ac:dyDescent="0.2"/>
    <row r="160" spans="3:25" ht="12.75" customHeight="1" x14ac:dyDescent="0.2">
      <c r="C160" s="445"/>
      <c r="D160" s="445"/>
      <c r="E160" s="446"/>
      <c r="F160" s="446"/>
      <c r="G160" s="446"/>
      <c r="I160" s="447"/>
      <c r="J160" s="447"/>
      <c r="K160" s="447"/>
    </row>
    <row r="161" spans="2:25" ht="11.25" customHeight="1" x14ac:dyDescent="0.2"/>
    <row r="162" spans="2:25" ht="12.75" customHeight="1" x14ac:dyDescent="0.2">
      <c r="K162" s="448" t="s">
        <v>49</v>
      </c>
      <c r="L162" s="448"/>
      <c r="M162" s="448"/>
      <c r="N162" s="448"/>
      <c r="O162" s="448"/>
      <c r="P162" s="448"/>
      <c r="Q162" s="448"/>
      <c r="R162" s="448"/>
      <c r="S162" s="448"/>
      <c r="T162" s="448"/>
    </row>
    <row r="163" spans="2:25" ht="9" customHeight="1" x14ac:dyDescent="0.2"/>
    <row r="164" spans="2:25" ht="12.75" customHeight="1" x14ac:dyDescent="0.2">
      <c r="K164" s="454" t="s">
        <v>50</v>
      </c>
      <c r="L164" s="454"/>
      <c r="M164" s="454"/>
      <c r="N164" s="454"/>
      <c r="O164" s="454"/>
      <c r="P164" s="454"/>
      <c r="Q164" s="454"/>
      <c r="R164" s="454"/>
      <c r="S164" s="454"/>
      <c r="T164" s="454"/>
    </row>
    <row r="165" spans="2:25" ht="31.5" customHeight="1" x14ac:dyDescent="0.2"/>
    <row r="166" spans="2:25" ht="12.75" customHeight="1" x14ac:dyDescent="0.2">
      <c r="B166" s="450" t="s">
        <v>167</v>
      </c>
      <c r="C166" s="450"/>
      <c r="D166" s="450"/>
      <c r="E166" s="450"/>
      <c r="F166" s="450"/>
      <c r="G166" s="450"/>
      <c r="H166" s="450"/>
      <c r="I166" s="450"/>
      <c r="J166" s="450"/>
      <c r="K166" s="450"/>
      <c r="L166" s="450"/>
      <c r="M166" s="450"/>
      <c r="N166" s="450"/>
      <c r="O166" s="450"/>
      <c r="P166" s="450"/>
      <c r="Q166" s="450"/>
      <c r="R166" s="450"/>
      <c r="S166" s="450"/>
      <c r="T166" s="450"/>
      <c r="U166" s="450"/>
      <c r="V166" s="450"/>
      <c r="W166" s="450"/>
      <c r="X166" s="450"/>
      <c r="Y166" s="450"/>
    </row>
    <row r="167" spans="2:25" ht="9" customHeight="1" x14ac:dyDescent="0.2"/>
    <row r="168" spans="2:25" ht="15.75" customHeight="1" x14ac:dyDescent="0.2">
      <c r="B168" s="450" t="s">
        <v>52</v>
      </c>
      <c r="C168" s="450"/>
      <c r="D168" s="450"/>
      <c r="E168" s="450"/>
      <c r="F168" s="450"/>
      <c r="G168" s="450"/>
      <c r="H168" s="450"/>
      <c r="I168" s="450"/>
      <c r="J168" s="450"/>
      <c r="K168" s="450"/>
    </row>
    <row r="169" spans="2:25" ht="16.5" customHeight="1" x14ac:dyDescent="0.2"/>
    <row r="170" spans="2:25" ht="18.75" customHeight="1" x14ac:dyDescent="0.2">
      <c r="D170" s="453" t="s">
        <v>53</v>
      </c>
      <c r="E170" s="453"/>
      <c r="F170" s="453"/>
      <c r="G170" s="453"/>
      <c r="H170" s="453"/>
      <c r="I170" s="453"/>
      <c r="N170" s="453" t="s">
        <v>54</v>
      </c>
      <c r="O170" s="453"/>
      <c r="P170" s="453"/>
      <c r="R170" s="454" t="s">
        <v>55</v>
      </c>
      <c r="S170" s="454"/>
      <c r="T170" s="454"/>
      <c r="U170" s="454"/>
      <c r="V170" s="454"/>
      <c r="X170" s="415"/>
    </row>
    <row r="171" spans="2:25" ht="3.75" customHeight="1" x14ac:dyDescent="0.2"/>
    <row r="172" spans="2:25" ht="16.5" customHeight="1" x14ac:dyDescent="0.2">
      <c r="D172" s="451" t="s">
        <v>123</v>
      </c>
      <c r="E172" s="451"/>
      <c r="F172" s="451"/>
      <c r="G172" s="451"/>
      <c r="H172" s="451"/>
      <c r="I172" s="451"/>
      <c r="J172" s="451"/>
      <c r="K172" s="451"/>
      <c r="L172" s="451"/>
      <c r="O172" s="414"/>
      <c r="T172" s="452">
        <v>8</v>
      </c>
      <c r="U172" s="452"/>
    </row>
    <row r="173" spans="2:25" ht="3.75" customHeight="1" x14ac:dyDescent="0.2"/>
    <row r="174" spans="2:25" ht="16.5" customHeight="1" x14ac:dyDescent="0.2">
      <c r="D174" s="451" t="s">
        <v>125</v>
      </c>
      <c r="E174" s="451"/>
      <c r="F174" s="451"/>
      <c r="G174" s="451"/>
      <c r="H174" s="451"/>
      <c r="I174" s="451"/>
      <c r="J174" s="451"/>
      <c r="K174" s="451"/>
      <c r="L174" s="451"/>
      <c r="O174" s="414"/>
      <c r="T174" s="452">
        <v>171</v>
      </c>
      <c r="U174" s="452"/>
    </row>
    <row r="175" spans="2:25" ht="3.75" customHeight="1" x14ac:dyDescent="0.2"/>
    <row r="176" spans="2:25" ht="16.5" customHeight="1" x14ac:dyDescent="0.2">
      <c r="D176" s="451" t="s">
        <v>127</v>
      </c>
      <c r="E176" s="451"/>
      <c r="F176" s="451"/>
      <c r="G176" s="451"/>
      <c r="H176" s="451"/>
      <c r="I176" s="451"/>
      <c r="J176" s="451"/>
      <c r="K176" s="451"/>
      <c r="L176" s="451"/>
      <c r="O176" s="414"/>
      <c r="T176" s="452">
        <v>35</v>
      </c>
      <c r="U176" s="452"/>
    </row>
    <row r="177" spans="4:21" ht="3.75" customHeight="1" x14ac:dyDescent="0.2"/>
    <row r="178" spans="4:21" ht="16.5" customHeight="1" x14ac:dyDescent="0.2">
      <c r="D178" s="451" t="s">
        <v>129</v>
      </c>
      <c r="E178" s="451"/>
      <c r="F178" s="451"/>
      <c r="G178" s="451"/>
      <c r="H178" s="451"/>
      <c r="I178" s="451"/>
      <c r="J178" s="451"/>
      <c r="K178" s="451"/>
      <c r="L178" s="451"/>
      <c r="O178" s="414"/>
      <c r="T178" s="452">
        <v>99</v>
      </c>
      <c r="U178" s="452"/>
    </row>
    <row r="179" spans="4:21" ht="3.75" customHeight="1" x14ac:dyDescent="0.2"/>
    <row r="180" spans="4:21" ht="16.5" customHeight="1" x14ac:dyDescent="0.2">
      <c r="D180" s="451" t="s">
        <v>58</v>
      </c>
      <c r="E180" s="451"/>
      <c r="F180" s="451"/>
      <c r="G180" s="451"/>
      <c r="H180" s="451"/>
      <c r="I180" s="451"/>
      <c r="J180" s="451"/>
      <c r="K180" s="451"/>
      <c r="L180" s="451"/>
      <c r="O180" s="414"/>
      <c r="T180" s="452">
        <v>498</v>
      </c>
      <c r="U180" s="452"/>
    </row>
    <row r="181" spans="4:21" ht="3.75" customHeight="1" x14ac:dyDescent="0.2"/>
    <row r="182" spans="4:21" ht="16.5" customHeight="1" x14ac:dyDescent="0.2">
      <c r="D182" s="451" t="s">
        <v>138</v>
      </c>
      <c r="E182" s="451"/>
      <c r="F182" s="451"/>
      <c r="G182" s="451"/>
      <c r="H182" s="451"/>
      <c r="I182" s="451"/>
      <c r="J182" s="451"/>
      <c r="K182" s="451"/>
      <c r="L182" s="451"/>
      <c r="O182" s="414"/>
      <c r="T182" s="452">
        <v>1275</v>
      </c>
      <c r="U182" s="452"/>
    </row>
    <row r="183" spans="4:21" ht="3.75" customHeight="1" x14ac:dyDescent="0.2"/>
    <row r="184" spans="4:21" ht="16.5" customHeight="1" x14ac:dyDescent="0.2">
      <c r="D184" s="451" t="s">
        <v>137</v>
      </c>
      <c r="E184" s="451"/>
      <c r="F184" s="451"/>
      <c r="G184" s="451"/>
      <c r="H184" s="451"/>
      <c r="I184" s="451"/>
      <c r="J184" s="451"/>
      <c r="K184" s="451"/>
      <c r="L184" s="451"/>
      <c r="O184" s="414"/>
      <c r="T184" s="452">
        <v>440</v>
      </c>
      <c r="U184" s="452"/>
    </row>
    <row r="185" spans="4:21" ht="3.75" customHeight="1" x14ac:dyDescent="0.2"/>
    <row r="186" spans="4:21" ht="16.5" customHeight="1" x14ac:dyDescent="0.2">
      <c r="D186" s="451" t="s">
        <v>131</v>
      </c>
      <c r="E186" s="451"/>
      <c r="F186" s="451"/>
      <c r="G186" s="451"/>
      <c r="H186" s="451"/>
      <c r="I186" s="451"/>
      <c r="J186" s="451"/>
      <c r="K186" s="451"/>
      <c r="L186" s="451"/>
      <c r="O186" s="414"/>
      <c r="T186" s="452">
        <v>368</v>
      </c>
      <c r="U186" s="452"/>
    </row>
    <row r="187" spans="4:21" ht="3.75" customHeight="1" x14ac:dyDescent="0.2"/>
    <row r="188" spans="4:21" ht="16.5" customHeight="1" x14ac:dyDescent="0.2">
      <c r="D188" s="451" t="s">
        <v>132</v>
      </c>
      <c r="E188" s="451"/>
      <c r="F188" s="451"/>
      <c r="G188" s="451"/>
      <c r="H188" s="451"/>
      <c r="I188" s="451"/>
      <c r="J188" s="451"/>
      <c r="K188" s="451"/>
      <c r="L188" s="451"/>
      <c r="O188" s="414"/>
      <c r="T188" s="452">
        <v>218</v>
      </c>
      <c r="U188" s="452"/>
    </row>
    <row r="189" spans="4:21" ht="3.75" customHeight="1" x14ac:dyDescent="0.2"/>
    <row r="190" spans="4:21" ht="3.75" customHeight="1" x14ac:dyDescent="0.2"/>
    <row r="191" spans="4:21" ht="16.5" customHeight="1" x14ac:dyDescent="0.2">
      <c r="D191" s="451" t="s">
        <v>133</v>
      </c>
      <c r="E191" s="451"/>
      <c r="F191" s="451"/>
      <c r="G191" s="451"/>
      <c r="H191" s="451"/>
      <c r="I191" s="451"/>
      <c r="J191" s="451"/>
      <c r="K191" s="451"/>
      <c r="L191" s="451"/>
      <c r="O191" s="414"/>
      <c r="T191" s="452">
        <v>7</v>
      </c>
      <c r="U191" s="452"/>
    </row>
    <row r="192" spans="4:21" ht="3.75" customHeight="1" x14ac:dyDescent="0.2"/>
    <row r="193" spans="3:24" ht="16.5" customHeight="1" x14ac:dyDescent="0.2">
      <c r="D193" s="451" t="s">
        <v>133</v>
      </c>
      <c r="E193" s="451"/>
      <c r="F193" s="451"/>
      <c r="G193" s="451"/>
      <c r="H193" s="451"/>
      <c r="I193" s="451"/>
      <c r="J193" s="451"/>
      <c r="K193" s="451"/>
      <c r="L193" s="451"/>
      <c r="O193" s="414"/>
      <c r="T193" s="452">
        <v>5</v>
      </c>
      <c r="U193" s="452"/>
    </row>
    <row r="194" spans="3:24" ht="3.75" customHeight="1" x14ac:dyDescent="0.2"/>
    <row r="195" spans="3:24" ht="16.5" customHeight="1" x14ac:dyDescent="0.2">
      <c r="D195" s="451" t="s">
        <v>133</v>
      </c>
      <c r="E195" s="451"/>
      <c r="F195" s="451"/>
      <c r="G195" s="451"/>
      <c r="H195" s="451"/>
      <c r="I195" s="451"/>
      <c r="J195" s="451"/>
      <c r="K195" s="451"/>
      <c r="L195" s="451"/>
      <c r="O195" s="414"/>
      <c r="T195" s="452">
        <v>6</v>
      </c>
      <c r="U195" s="452"/>
    </row>
    <row r="196" spans="3:24" ht="3.75" customHeight="1" x14ac:dyDescent="0.2"/>
    <row r="197" spans="3:24" ht="16.5" customHeight="1" x14ac:dyDescent="0.2">
      <c r="D197" s="451" t="s">
        <v>136</v>
      </c>
      <c r="E197" s="451"/>
      <c r="F197" s="451"/>
      <c r="G197" s="451"/>
      <c r="H197" s="451"/>
      <c r="I197" s="451"/>
      <c r="J197" s="451"/>
      <c r="K197" s="451"/>
      <c r="L197" s="451"/>
      <c r="O197" s="414"/>
      <c r="T197" s="452">
        <v>9</v>
      </c>
      <c r="U197" s="452"/>
    </row>
    <row r="198" spans="3:24" ht="3.75" customHeight="1" x14ac:dyDescent="0.2"/>
    <row r="199" spans="3:24" ht="16.5" customHeight="1" x14ac:dyDescent="0.2">
      <c r="D199" s="451" t="s">
        <v>130</v>
      </c>
      <c r="E199" s="451"/>
      <c r="F199" s="451"/>
      <c r="G199" s="451"/>
      <c r="H199" s="451"/>
      <c r="I199" s="451"/>
      <c r="J199" s="451"/>
      <c r="K199" s="451"/>
      <c r="L199" s="451"/>
      <c r="O199" s="414"/>
      <c r="T199" s="452">
        <v>6</v>
      </c>
      <c r="U199" s="452"/>
    </row>
    <row r="200" spans="3:24" ht="3.75" customHeight="1" x14ac:dyDescent="0.2"/>
    <row r="201" spans="3:24" ht="16.5" customHeight="1" x14ac:dyDescent="0.2">
      <c r="D201" s="451" t="s">
        <v>120</v>
      </c>
      <c r="E201" s="451"/>
      <c r="F201" s="451"/>
      <c r="G201" s="451"/>
      <c r="H201" s="451"/>
      <c r="I201" s="451"/>
      <c r="J201" s="451"/>
      <c r="K201" s="451"/>
      <c r="L201" s="451"/>
      <c r="O201" s="414"/>
      <c r="T201" s="452">
        <v>1260</v>
      </c>
      <c r="U201" s="452"/>
    </row>
    <row r="202" spans="3:24" ht="6.75" customHeight="1" x14ac:dyDescent="0.2"/>
    <row r="203" spans="3:24" ht="14.25" customHeight="1" x14ac:dyDescent="0.2">
      <c r="C203" s="453" t="s">
        <v>66</v>
      </c>
      <c r="D203" s="453"/>
      <c r="E203" s="453"/>
      <c r="F203" s="453"/>
      <c r="G203" s="455" t="s">
        <v>139</v>
      </c>
      <c r="H203" s="455"/>
      <c r="I203" s="455"/>
      <c r="J203" s="455"/>
      <c r="K203" s="455"/>
      <c r="L203" s="455"/>
      <c r="S203" s="456">
        <v>4528</v>
      </c>
      <c r="T203" s="456"/>
      <c r="U203" s="456"/>
      <c r="X203" s="416">
        <v>20718.78</v>
      </c>
    </row>
    <row r="204" spans="3:24" ht="8.25" customHeight="1" x14ac:dyDescent="0.2"/>
    <row r="205" spans="3:24" ht="3.75" customHeight="1" x14ac:dyDescent="0.2"/>
    <row r="206" spans="3:24" ht="16.5" customHeight="1" x14ac:dyDescent="0.2">
      <c r="D206" s="451" t="s">
        <v>142</v>
      </c>
      <c r="E206" s="451"/>
      <c r="F206" s="451"/>
      <c r="G206" s="451"/>
      <c r="H206" s="451"/>
      <c r="I206" s="451"/>
      <c r="J206" s="451"/>
      <c r="K206" s="451"/>
      <c r="L206" s="451"/>
      <c r="O206" s="414"/>
      <c r="T206" s="452">
        <v>472</v>
      </c>
      <c r="U206" s="452"/>
    </row>
    <row r="207" spans="3:24" ht="3.75" customHeight="1" x14ac:dyDescent="0.2"/>
    <row r="208" spans="3:24" ht="16.5" customHeight="1" x14ac:dyDescent="0.2">
      <c r="D208" s="451" t="s">
        <v>140</v>
      </c>
      <c r="E208" s="451"/>
      <c r="F208" s="451"/>
      <c r="G208" s="451"/>
      <c r="H208" s="451"/>
      <c r="I208" s="451"/>
      <c r="J208" s="451"/>
      <c r="K208" s="451"/>
      <c r="L208" s="451"/>
      <c r="O208" s="414"/>
      <c r="T208" s="452">
        <v>58</v>
      </c>
      <c r="U208" s="452"/>
    </row>
    <row r="209" spans="3:24" ht="3.75" customHeight="1" x14ac:dyDescent="0.2"/>
    <row r="210" spans="3:24" ht="16.5" customHeight="1" x14ac:dyDescent="0.2">
      <c r="D210" s="451" t="s">
        <v>140</v>
      </c>
      <c r="E210" s="451"/>
      <c r="F210" s="451"/>
      <c r="G210" s="451"/>
      <c r="H210" s="451"/>
      <c r="I210" s="451"/>
      <c r="J210" s="451"/>
      <c r="K210" s="451"/>
      <c r="L210" s="451"/>
      <c r="O210" s="414"/>
      <c r="T210" s="452">
        <v>58</v>
      </c>
      <c r="U210" s="452"/>
    </row>
    <row r="211" spans="3:24" ht="3.75" customHeight="1" x14ac:dyDescent="0.2"/>
    <row r="212" spans="3:24" ht="16.5" customHeight="1" x14ac:dyDescent="0.2">
      <c r="D212" s="451" t="s">
        <v>140</v>
      </c>
      <c r="E212" s="451"/>
      <c r="F212" s="451"/>
      <c r="G212" s="451"/>
      <c r="H212" s="451"/>
      <c r="I212" s="451"/>
      <c r="J212" s="451"/>
      <c r="K212" s="451"/>
      <c r="L212" s="451"/>
      <c r="O212" s="414"/>
      <c r="T212" s="452">
        <v>38</v>
      </c>
      <c r="U212" s="452"/>
    </row>
    <row r="213" spans="3:24" ht="3.75" customHeight="1" x14ac:dyDescent="0.2"/>
    <row r="214" spans="3:24" ht="16.5" customHeight="1" x14ac:dyDescent="0.2">
      <c r="D214" s="451" t="s">
        <v>140</v>
      </c>
      <c r="E214" s="451"/>
      <c r="F214" s="451"/>
      <c r="G214" s="451"/>
      <c r="H214" s="451"/>
      <c r="I214" s="451"/>
      <c r="J214" s="451"/>
      <c r="K214" s="451"/>
      <c r="L214" s="451"/>
      <c r="O214" s="414"/>
      <c r="T214" s="452">
        <v>33</v>
      </c>
      <c r="U214" s="452"/>
    </row>
    <row r="215" spans="3:24" ht="3.75" customHeight="1" x14ac:dyDescent="0.2"/>
    <row r="216" spans="3:24" ht="16.5" customHeight="1" x14ac:dyDescent="0.2">
      <c r="D216" s="451" t="s">
        <v>141</v>
      </c>
      <c r="E216" s="451"/>
      <c r="F216" s="451"/>
      <c r="G216" s="451"/>
      <c r="H216" s="451"/>
      <c r="I216" s="451"/>
      <c r="J216" s="451"/>
      <c r="K216" s="451"/>
      <c r="L216" s="451"/>
      <c r="O216" s="414"/>
      <c r="T216" s="452">
        <v>119</v>
      </c>
      <c r="U216" s="452"/>
    </row>
    <row r="217" spans="3:24" ht="3.75" customHeight="1" x14ac:dyDescent="0.2"/>
    <row r="218" spans="3:24" ht="16.5" customHeight="1" x14ac:dyDescent="0.2">
      <c r="D218" s="451" t="s">
        <v>140</v>
      </c>
      <c r="E218" s="451"/>
      <c r="F218" s="451"/>
      <c r="G218" s="451"/>
      <c r="H218" s="451"/>
      <c r="I218" s="451"/>
      <c r="J218" s="451"/>
      <c r="K218" s="451"/>
      <c r="L218" s="451"/>
      <c r="O218" s="414"/>
      <c r="T218" s="452">
        <v>45</v>
      </c>
      <c r="U218" s="452"/>
    </row>
    <row r="219" spans="3:24" ht="6.75" customHeight="1" x14ac:dyDescent="0.2"/>
    <row r="220" spans="3:24" ht="14.25" customHeight="1" x14ac:dyDescent="0.2">
      <c r="C220" s="453" t="s">
        <v>66</v>
      </c>
      <c r="D220" s="453"/>
      <c r="E220" s="453"/>
      <c r="F220" s="453"/>
      <c r="G220" s="455" t="s">
        <v>143</v>
      </c>
      <c r="H220" s="455"/>
      <c r="I220" s="455"/>
      <c r="J220" s="455"/>
      <c r="K220" s="455"/>
      <c r="L220" s="455"/>
      <c r="S220" s="456">
        <v>823</v>
      </c>
      <c r="T220" s="456"/>
      <c r="U220" s="456"/>
      <c r="X220" s="416">
        <v>13782.9</v>
      </c>
    </row>
    <row r="221" spans="3:24" ht="8.25" customHeight="1" x14ac:dyDescent="0.2"/>
    <row r="222" spans="3:24" ht="3.75" customHeight="1" x14ac:dyDescent="0.2"/>
    <row r="223" spans="3:24" ht="16.5" customHeight="1" x14ac:dyDescent="0.2">
      <c r="D223" s="451" t="s">
        <v>144</v>
      </c>
      <c r="E223" s="451"/>
      <c r="F223" s="451"/>
      <c r="G223" s="451"/>
      <c r="H223" s="451"/>
      <c r="I223" s="451"/>
      <c r="J223" s="451"/>
      <c r="K223" s="451"/>
      <c r="L223" s="451"/>
      <c r="O223" s="414"/>
      <c r="T223" s="452">
        <v>2</v>
      </c>
      <c r="U223" s="452"/>
    </row>
    <row r="224" spans="3:24" ht="3.75" customHeight="1" x14ac:dyDescent="0.2"/>
    <row r="225" spans="3:25" ht="16.5" customHeight="1" x14ac:dyDescent="0.2">
      <c r="D225" s="451" t="s">
        <v>144</v>
      </c>
      <c r="E225" s="451"/>
      <c r="F225" s="451"/>
      <c r="G225" s="451"/>
      <c r="H225" s="451"/>
      <c r="I225" s="451"/>
      <c r="J225" s="451"/>
      <c r="K225" s="451"/>
      <c r="L225" s="451"/>
      <c r="O225" s="414"/>
      <c r="T225" s="452">
        <v>213</v>
      </c>
      <c r="U225" s="452"/>
    </row>
    <row r="226" spans="3:25" ht="3.75" customHeight="1" x14ac:dyDescent="0.2"/>
    <row r="227" spans="3:25" ht="16.5" customHeight="1" x14ac:dyDescent="0.2">
      <c r="D227" s="451" t="s">
        <v>144</v>
      </c>
      <c r="E227" s="451"/>
      <c r="F227" s="451"/>
      <c r="G227" s="451"/>
      <c r="H227" s="451"/>
      <c r="I227" s="451"/>
      <c r="J227" s="451"/>
      <c r="K227" s="451"/>
      <c r="L227" s="451"/>
      <c r="O227" s="414"/>
      <c r="T227" s="452">
        <v>55</v>
      </c>
      <c r="U227" s="452"/>
    </row>
    <row r="228" spans="3:25" ht="6.75" customHeight="1" x14ac:dyDescent="0.2"/>
    <row r="229" spans="3:25" ht="14.25" customHeight="1" x14ac:dyDescent="0.2">
      <c r="C229" s="453" t="s">
        <v>66</v>
      </c>
      <c r="D229" s="453"/>
      <c r="E229" s="453"/>
      <c r="F229" s="453"/>
      <c r="G229" s="455" t="s">
        <v>145</v>
      </c>
      <c r="H229" s="455"/>
      <c r="I229" s="455"/>
      <c r="J229" s="455"/>
      <c r="K229" s="455"/>
      <c r="L229" s="455"/>
      <c r="S229" s="456">
        <v>270</v>
      </c>
      <c r="T229" s="456"/>
      <c r="U229" s="456"/>
      <c r="X229" s="416">
        <v>7327.84</v>
      </c>
    </row>
    <row r="230" spans="3:25" ht="8.25" customHeight="1" x14ac:dyDescent="0.2"/>
    <row r="231" spans="3:25" ht="3.75" customHeight="1" x14ac:dyDescent="0.2"/>
    <row r="232" spans="3:25" ht="3.75" customHeight="1" x14ac:dyDescent="0.2"/>
    <row r="233" spans="3:25" ht="16.5" customHeight="1" x14ac:dyDescent="0.2">
      <c r="D233" s="451" t="s">
        <v>149</v>
      </c>
      <c r="E233" s="451"/>
      <c r="F233" s="451"/>
      <c r="G233" s="451"/>
      <c r="H233" s="451"/>
      <c r="I233" s="451"/>
      <c r="J233" s="451"/>
      <c r="K233" s="451"/>
      <c r="L233" s="451"/>
      <c r="O233" s="414"/>
      <c r="T233" s="452">
        <v>2</v>
      </c>
      <c r="U233" s="452"/>
    </row>
    <row r="234" spans="3:25" ht="6" customHeight="1" x14ac:dyDescent="0.2"/>
    <row r="235" spans="3:25" ht="15" customHeight="1" x14ac:dyDescent="0.2"/>
    <row r="236" spans="3:25" ht="12.75" customHeight="1" x14ac:dyDescent="0.2">
      <c r="W236" s="451"/>
      <c r="X236" s="451"/>
      <c r="Y236" s="451"/>
    </row>
    <row r="237" spans="3:25" ht="9" customHeight="1" x14ac:dyDescent="0.2"/>
    <row r="238" spans="3:25" ht="9" customHeight="1" x14ac:dyDescent="0.2"/>
    <row r="239" spans="3:25" ht="12.75" customHeight="1" x14ac:dyDescent="0.2">
      <c r="C239" s="445"/>
      <c r="D239" s="445"/>
      <c r="E239" s="446"/>
      <c r="F239" s="446"/>
      <c r="G239" s="446"/>
      <c r="I239" s="447"/>
      <c r="J239" s="447"/>
      <c r="K239" s="447"/>
    </row>
    <row r="240" spans="3:25" ht="11.25" customHeight="1" x14ac:dyDescent="0.2"/>
    <row r="241" spans="2:25" ht="12.75" customHeight="1" x14ac:dyDescent="0.2">
      <c r="K241" s="448" t="s">
        <v>49</v>
      </c>
      <c r="L241" s="448"/>
      <c r="M241" s="448"/>
      <c r="N241" s="448"/>
      <c r="O241" s="448"/>
      <c r="P241" s="448"/>
      <c r="Q241" s="448"/>
      <c r="R241" s="448"/>
      <c r="S241" s="448"/>
      <c r="T241" s="448"/>
    </row>
    <row r="242" spans="2:25" ht="9" customHeight="1" x14ac:dyDescent="0.2"/>
    <row r="243" spans="2:25" ht="12.75" customHeight="1" x14ac:dyDescent="0.2">
      <c r="K243" s="454" t="s">
        <v>50</v>
      </c>
      <c r="L243" s="454"/>
      <c r="M243" s="454"/>
      <c r="N243" s="454"/>
      <c r="O243" s="454"/>
      <c r="P243" s="454"/>
      <c r="Q243" s="454"/>
      <c r="R243" s="454"/>
      <c r="S243" s="454"/>
      <c r="T243" s="454"/>
    </row>
    <row r="244" spans="2:25" ht="31.5" customHeight="1" x14ac:dyDescent="0.2"/>
    <row r="245" spans="2:25" ht="12.75" customHeight="1" x14ac:dyDescent="0.2">
      <c r="B245" s="450" t="s">
        <v>167</v>
      </c>
      <c r="C245" s="450"/>
      <c r="D245" s="450"/>
      <c r="E245" s="450"/>
      <c r="F245" s="450"/>
      <c r="G245" s="450"/>
      <c r="H245" s="450"/>
      <c r="I245" s="450"/>
      <c r="J245" s="450"/>
      <c r="K245" s="450"/>
      <c r="L245" s="450"/>
      <c r="M245" s="450"/>
      <c r="N245" s="450"/>
      <c r="O245" s="450"/>
      <c r="P245" s="450"/>
      <c r="Q245" s="450"/>
      <c r="R245" s="450"/>
      <c r="S245" s="450"/>
      <c r="T245" s="450"/>
      <c r="U245" s="450"/>
      <c r="V245" s="450"/>
      <c r="W245" s="450"/>
      <c r="X245" s="450"/>
      <c r="Y245" s="450"/>
    </row>
    <row r="246" spans="2:25" ht="9" customHeight="1" x14ac:dyDescent="0.2"/>
    <row r="247" spans="2:25" ht="15.75" customHeight="1" x14ac:dyDescent="0.2">
      <c r="B247" s="450" t="s">
        <v>52</v>
      </c>
      <c r="C247" s="450"/>
      <c r="D247" s="450"/>
      <c r="E247" s="450"/>
      <c r="F247" s="450"/>
      <c r="G247" s="450"/>
      <c r="H247" s="450"/>
      <c r="I247" s="450"/>
      <c r="J247" s="450"/>
      <c r="K247" s="450"/>
    </row>
    <row r="248" spans="2:25" ht="16.5" customHeight="1" x14ac:dyDescent="0.2"/>
    <row r="249" spans="2:25" ht="18.75" customHeight="1" x14ac:dyDescent="0.2">
      <c r="D249" s="453" t="s">
        <v>53</v>
      </c>
      <c r="E249" s="453"/>
      <c r="F249" s="453"/>
      <c r="G249" s="453"/>
      <c r="H249" s="453"/>
      <c r="I249" s="453"/>
      <c r="N249" s="453" t="s">
        <v>54</v>
      </c>
      <c r="O249" s="453"/>
      <c r="P249" s="453"/>
      <c r="R249" s="454" t="s">
        <v>55</v>
      </c>
      <c r="S249" s="454"/>
      <c r="T249" s="454"/>
      <c r="U249" s="454"/>
      <c r="V249" s="454"/>
      <c r="X249" s="415"/>
    </row>
    <row r="250" spans="2:25" ht="3.75" customHeight="1" x14ac:dyDescent="0.2"/>
    <row r="251" spans="2:25" ht="16.5" customHeight="1" x14ac:dyDescent="0.2">
      <c r="D251" s="451" t="s">
        <v>147</v>
      </c>
      <c r="E251" s="451"/>
      <c r="F251" s="451"/>
      <c r="G251" s="451"/>
      <c r="H251" s="451"/>
      <c r="I251" s="451"/>
      <c r="J251" s="451"/>
      <c r="K251" s="451"/>
      <c r="L251" s="451"/>
      <c r="O251" s="414"/>
      <c r="T251" s="452">
        <v>490</v>
      </c>
      <c r="U251" s="452"/>
    </row>
    <row r="252" spans="2:25" ht="6.75" customHeight="1" x14ac:dyDescent="0.2"/>
    <row r="253" spans="2:25" ht="14.25" customHeight="1" x14ac:dyDescent="0.2">
      <c r="C253" s="453" t="s">
        <v>66</v>
      </c>
      <c r="D253" s="453"/>
      <c r="E253" s="453"/>
      <c r="F253" s="453"/>
      <c r="G253" s="455" t="s">
        <v>150</v>
      </c>
      <c r="H253" s="455"/>
      <c r="I253" s="455"/>
      <c r="J253" s="455"/>
      <c r="K253" s="455"/>
      <c r="L253" s="455"/>
      <c r="S253" s="456">
        <v>492</v>
      </c>
      <c r="T253" s="456"/>
      <c r="U253" s="456"/>
      <c r="X253" s="416">
        <v>94.7</v>
      </c>
    </row>
    <row r="254" spans="2:25" ht="8.25" customHeight="1" x14ac:dyDescent="0.2"/>
    <row r="255" spans="2:25" ht="17.25" customHeight="1" x14ac:dyDescent="0.2"/>
    <row r="256" spans="2:25" ht="13.5" customHeight="1" thickBot="1" x14ac:dyDescent="0.25">
      <c r="C256" s="457" t="s">
        <v>151</v>
      </c>
      <c r="D256" s="457"/>
      <c r="E256" s="457"/>
      <c r="S256" s="458">
        <v>10622</v>
      </c>
      <c r="T256" s="458"/>
      <c r="U256" s="458"/>
      <c r="X256" s="417"/>
    </row>
    <row r="257" spans="23:25" ht="6" customHeight="1" thickTop="1" x14ac:dyDescent="0.2"/>
    <row r="258" spans="23:25" ht="409.6" customHeight="1" x14ac:dyDescent="0.2"/>
    <row r="259" spans="23:25" ht="15" customHeight="1" x14ac:dyDescent="0.2"/>
    <row r="260" spans="23:25" ht="12.75" customHeight="1" x14ac:dyDescent="0.2">
      <c r="W260" s="451"/>
      <c r="X260" s="451"/>
      <c r="Y260" s="451"/>
    </row>
    <row r="261" spans="23:25" ht="9" customHeight="1" x14ac:dyDescent="0.2"/>
  </sheetData>
  <mergeCells count="237">
    <mergeCell ref="W260:Y260"/>
    <mergeCell ref="C253:F253"/>
    <mergeCell ref="G253:L253"/>
    <mergeCell ref="S253:U253"/>
    <mergeCell ref="C256:E256"/>
    <mergeCell ref="S256:U256"/>
    <mergeCell ref="B247:K247"/>
    <mergeCell ref="D249:I249"/>
    <mergeCell ref="N249:P249"/>
    <mergeCell ref="R249:V249"/>
    <mergeCell ref="D251:L251"/>
    <mergeCell ref="T251:U251"/>
    <mergeCell ref="C239:D239"/>
    <mergeCell ref="E239:G239"/>
    <mergeCell ref="I239:K239"/>
    <mergeCell ref="K241:T241"/>
    <mergeCell ref="K243:T243"/>
    <mergeCell ref="B245:Y245"/>
    <mergeCell ref="D233:L233"/>
    <mergeCell ref="T233:U233"/>
    <mergeCell ref="W236:Y236"/>
    <mergeCell ref="D225:L225"/>
    <mergeCell ref="T225:U225"/>
    <mergeCell ref="D227:L227"/>
    <mergeCell ref="T227:U227"/>
    <mergeCell ref="C229:F229"/>
    <mergeCell ref="G229:L229"/>
    <mergeCell ref="S229:U229"/>
    <mergeCell ref="C220:F220"/>
    <mergeCell ref="G220:L220"/>
    <mergeCell ref="S220:U220"/>
    <mergeCell ref="D223:L223"/>
    <mergeCell ref="T223:U223"/>
    <mergeCell ref="D214:L214"/>
    <mergeCell ref="T214:U214"/>
    <mergeCell ref="D216:L216"/>
    <mergeCell ref="T216:U216"/>
    <mergeCell ref="D218:L218"/>
    <mergeCell ref="T218:U218"/>
    <mergeCell ref="D208:L208"/>
    <mergeCell ref="T208:U208"/>
    <mergeCell ref="D210:L210"/>
    <mergeCell ref="T210:U210"/>
    <mergeCell ref="D212:L212"/>
    <mergeCell ref="T212:U212"/>
    <mergeCell ref="C203:F203"/>
    <mergeCell ref="G203:L203"/>
    <mergeCell ref="S203:U203"/>
    <mergeCell ref="D206:L206"/>
    <mergeCell ref="T206:U206"/>
    <mergeCell ref="D197:L197"/>
    <mergeCell ref="T197:U197"/>
    <mergeCell ref="D199:L199"/>
    <mergeCell ref="T199:U199"/>
    <mergeCell ref="D201:L201"/>
    <mergeCell ref="T201:U201"/>
    <mergeCell ref="D191:L191"/>
    <mergeCell ref="T191:U191"/>
    <mergeCell ref="D193:L193"/>
    <mergeCell ref="T193:U193"/>
    <mergeCell ref="D195:L195"/>
    <mergeCell ref="T195:U195"/>
    <mergeCell ref="D186:L186"/>
    <mergeCell ref="T186:U186"/>
    <mergeCell ref="D188:L188"/>
    <mergeCell ref="T188:U188"/>
    <mergeCell ref="D180:L180"/>
    <mergeCell ref="T180:U180"/>
    <mergeCell ref="D182:L182"/>
    <mergeCell ref="T182:U182"/>
    <mergeCell ref="D184:L184"/>
    <mergeCell ref="T184:U184"/>
    <mergeCell ref="D174:L174"/>
    <mergeCell ref="T174:U174"/>
    <mergeCell ref="D176:L176"/>
    <mergeCell ref="T176:U176"/>
    <mergeCell ref="D178:L178"/>
    <mergeCell ref="T178:U178"/>
    <mergeCell ref="B168:K168"/>
    <mergeCell ref="D170:I170"/>
    <mergeCell ref="N170:P170"/>
    <mergeCell ref="R170:V170"/>
    <mergeCell ref="D172:L172"/>
    <mergeCell ref="T172:U172"/>
    <mergeCell ref="C160:D160"/>
    <mergeCell ref="E160:G160"/>
    <mergeCell ref="I160:K160"/>
    <mergeCell ref="K162:T162"/>
    <mergeCell ref="K164:T164"/>
    <mergeCell ref="B166:Y166"/>
    <mergeCell ref="D152:L152"/>
    <mergeCell ref="T152:U152"/>
    <mergeCell ref="D154:L154"/>
    <mergeCell ref="T154:U154"/>
    <mergeCell ref="W157:Y157"/>
    <mergeCell ref="D145:L145"/>
    <mergeCell ref="T145:U145"/>
    <mergeCell ref="D147:L147"/>
    <mergeCell ref="T147:U147"/>
    <mergeCell ref="C149:F149"/>
    <mergeCell ref="G149:L149"/>
    <mergeCell ref="S149:U149"/>
    <mergeCell ref="D139:L139"/>
    <mergeCell ref="T139:U139"/>
    <mergeCell ref="D141:L141"/>
    <mergeCell ref="T141:U141"/>
    <mergeCell ref="D143:L143"/>
    <mergeCell ref="T143:U143"/>
    <mergeCell ref="D134:L134"/>
    <mergeCell ref="T134:U134"/>
    <mergeCell ref="C136:F136"/>
    <mergeCell ref="G136:L136"/>
    <mergeCell ref="S136:U136"/>
    <mergeCell ref="D129:L129"/>
    <mergeCell ref="T129:U129"/>
    <mergeCell ref="D131:L131"/>
    <mergeCell ref="T131:U131"/>
    <mergeCell ref="D123:L123"/>
    <mergeCell ref="T123:U123"/>
    <mergeCell ref="D125:L125"/>
    <mergeCell ref="T125:U125"/>
    <mergeCell ref="D127:L127"/>
    <mergeCell ref="T127:U127"/>
    <mergeCell ref="D118:L118"/>
    <mergeCell ref="T118:U118"/>
    <mergeCell ref="C120:F120"/>
    <mergeCell ref="G120:L120"/>
    <mergeCell ref="S120:U120"/>
    <mergeCell ref="D113:L113"/>
    <mergeCell ref="T113:U113"/>
    <mergeCell ref="C115:F115"/>
    <mergeCell ref="G115:L115"/>
    <mergeCell ref="S115:U115"/>
    <mergeCell ref="D106:L106"/>
    <mergeCell ref="T106:U106"/>
    <mergeCell ref="D108:L108"/>
    <mergeCell ref="T108:U108"/>
    <mergeCell ref="C110:F110"/>
    <mergeCell ref="G110:L110"/>
    <mergeCell ref="S110:U110"/>
    <mergeCell ref="D100:L100"/>
    <mergeCell ref="T100:U100"/>
    <mergeCell ref="D102:L102"/>
    <mergeCell ref="T102:U102"/>
    <mergeCell ref="D104:L104"/>
    <mergeCell ref="T104:U104"/>
    <mergeCell ref="D95:L95"/>
    <mergeCell ref="T95:U95"/>
    <mergeCell ref="C97:F97"/>
    <mergeCell ref="G97:L97"/>
    <mergeCell ref="S97:U97"/>
    <mergeCell ref="K85:T85"/>
    <mergeCell ref="K87:T87"/>
    <mergeCell ref="B89:Y89"/>
    <mergeCell ref="B91:K91"/>
    <mergeCell ref="D93:I93"/>
    <mergeCell ref="N93:P93"/>
    <mergeCell ref="R93:V93"/>
    <mergeCell ref="D75:L75"/>
    <mergeCell ref="T75:U75"/>
    <mergeCell ref="D77:L77"/>
    <mergeCell ref="T77:U77"/>
    <mergeCell ref="W80:Y80"/>
    <mergeCell ref="C83:D83"/>
    <mergeCell ref="E83:G83"/>
    <mergeCell ref="I83:K83"/>
    <mergeCell ref="D69:L69"/>
    <mergeCell ref="T69:U69"/>
    <mergeCell ref="D71:L71"/>
    <mergeCell ref="T71:U71"/>
    <mergeCell ref="D73:L73"/>
    <mergeCell ref="T73:U73"/>
    <mergeCell ref="D63:L63"/>
    <mergeCell ref="T63:U63"/>
    <mergeCell ref="D65:L65"/>
    <mergeCell ref="T65:U65"/>
    <mergeCell ref="D67:L67"/>
    <mergeCell ref="T67:U67"/>
    <mergeCell ref="D57:L57"/>
    <mergeCell ref="T57:U57"/>
    <mergeCell ref="D59:L59"/>
    <mergeCell ref="T59:U59"/>
    <mergeCell ref="D61:L61"/>
    <mergeCell ref="T61:U61"/>
    <mergeCell ref="D51:L51"/>
    <mergeCell ref="T51:U51"/>
    <mergeCell ref="D53:L53"/>
    <mergeCell ref="T53:U53"/>
    <mergeCell ref="D55:L55"/>
    <mergeCell ref="T55:U55"/>
    <mergeCell ref="D45:L45"/>
    <mergeCell ref="T45:U45"/>
    <mergeCell ref="D47:L47"/>
    <mergeCell ref="T47:U47"/>
    <mergeCell ref="D49:L49"/>
    <mergeCell ref="T49:U49"/>
    <mergeCell ref="D40:L40"/>
    <mergeCell ref="T40:U40"/>
    <mergeCell ref="C42:F42"/>
    <mergeCell ref="G42:L42"/>
    <mergeCell ref="S42:U42"/>
    <mergeCell ref="D34:L34"/>
    <mergeCell ref="T34:U34"/>
    <mergeCell ref="D36:L36"/>
    <mergeCell ref="T36:U36"/>
    <mergeCell ref="D38:L38"/>
    <mergeCell ref="T38:U38"/>
    <mergeCell ref="D30:L30"/>
    <mergeCell ref="T30:U30"/>
    <mergeCell ref="D32:L32"/>
    <mergeCell ref="T32:U32"/>
    <mergeCell ref="D22:L22"/>
    <mergeCell ref="T22:U22"/>
    <mergeCell ref="D24:L24"/>
    <mergeCell ref="T24:U24"/>
    <mergeCell ref="D26:L26"/>
    <mergeCell ref="T26:U26"/>
    <mergeCell ref="D20:L20"/>
    <mergeCell ref="T20:U20"/>
    <mergeCell ref="B10:K10"/>
    <mergeCell ref="D12:I12"/>
    <mergeCell ref="N12:P12"/>
    <mergeCell ref="R12:V12"/>
    <mergeCell ref="D14:L14"/>
    <mergeCell ref="T14:U14"/>
    <mergeCell ref="D28:L28"/>
    <mergeCell ref="T28:U28"/>
    <mergeCell ref="C2:D2"/>
    <mergeCell ref="E2:G2"/>
    <mergeCell ref="I2:K2"/>
    <mergeCell ref="K4:T4"/>
    <mergeCell ref="K6:T6"/>
    <mergeCell ref="B8:Y8"/>
    <mergeCell ref="D16:L16"/>
    <mergeCell ref="T16:U16"/>
    <mergeCell ref="D18:L18"/>
    <mergeCell ref="T18:U18"/>
  </mergeCells>
  <pageMargins left="0" right="0" top="0" bottom="0" header="0" footer="0"/>
  <pageSetup paperSize="9" fitToWidth="0" fitToHeight="0" orientation="portrait" verticalDpi="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7CA48-6C83-46E6-8765-8F9954FD5237}">
  <sheetPr>
    <pageSetUpPr fitToPage="1"/>
  </sheetPr>
  <dimension ref="B1:V346"/>
  <sheetViews>
    <sheetView showGridLines="0" showOutlineSymbols="0" topLeftCell="A289" workbookViewId="0">
      <selection activeCell="C313" sqref="C313:K313"/>
    </sheetView>
  </sheetViews>
  <sheetFormatPr baseColWidth="10" defaultColWidth="6.85546875" defaultRowHeight="12.75" customHeight="1" x14ac:dyDescent="0.2"/>
  <cols>
    <col min="1" max="2" width="1.140625" style="346" customWidth="1"/>
    <col min="3" max="3" width="1.28515625" style="346" customWidth="1"/>
    <col min="4" max="4" width="7.28515625" style="346" customWidth="1"/>
    <col min="5" max="5" width="4.140625" style="346" customWidth="1"/>
    <col min="6" max="6" width="2.5703125" style="346" customWidth="1"/>
    <col min="7" max="7" width="2.42578125" style="346" customWidth="1"/>
    <col min="8" max="8" width="1.28515625" style="346" customWidth="1"/>
    <col min="9" max="9" width="1.85546875" style="346" customWidth="1"/>
    <col min="10" max="10" width="3.28515625" style="346" customWidth="1"/>
    <col min="11" max="11" width="10" style="346" customWidth="1"/>
    <col min="12" max="12" width="15.42578125" style="346" customWidth="1"/>
    <col min="13" max="13" width="3" style="346" customWidth="1"/>
    <col min="14" max="14" width="2.28515625" style="346" customWidth="1"/>
    <col min="15" max="15" width="8.140625" style="346" customWidth="1"/>
    <col min="16" max="16" width="2.42578125" style="346" customWidth="1"/>
    <col min="17" max="17" width="3.5703125" style="346" customWidth="1"/>
    <col min="18" max="18" width="5.85546875" style="346" customWidth="1"/>
    <col min="19" max="19" width="1.140625" style="346" customWidth="1"/>
    <col min="20" max="20" width="5.140625" style="346" customWidth="1"/>
    <col min="21" max="21" width="3.28515625" style="346" customWidth="1"/>
    <col min="22" max="22" width="1.28515625" style="346" customWidth="1"/>
    <col min="23" max="249" width="6.85546875" style="346"/>
    <col min="250" max="251" width="1.140625" style="346" customWidth="1"/>
    <col min="252" max="252" width="1.28515625" style="346" customWidth="1"/>
    <col min="253" max="253" width="7.28515625" style="346" customWidth="1"/>
    <col min="254" max="254" width="4.140625" style="346" customWidth="1"/>
    <col min="255" max="255" width="2.5703125" style="346" customWidth="1"/>
    <col min="256" max="256" width="2.42578125" style="346" customWidth="1"/>
    <col min="257" max="257" width="1.28515625" style="346" customWidth="1"/>
    <col min="258" max="258" width="1.85546875" style="346" customWidth="1"/>
    <col min="259" max="259" width="3.28515625" style="346" customWidth="1"/>
    <col min="260" max="260" width="10" style="346" customWidth="1"/>
    <col min="261" max="261" width="15.42578125" style="346" customWidth="1"/>
    <col min="262" max="262" width="3" style="346" customWidth="1"/>
    <col min="263" max="263" width="2.28515625" style="346" customWidth="1"/>
    <col min="264" max="264" width="8.140625" style="346" customWidth="1"/>
    <col min="265" max="265" width="2.42578125" style="346" customWidth="1"/>
    <col min="266" max="266" width="3.5703125" style="346" customWidth="1"/>
    <col min="267" max="267" width="5.85546875" style="346" customWidth="1"/>
    <col min="268" max="268" width="1.140625" style="346" customWidth="1"/>
    <col min="269" max="269" width="5.140625" style="346" customWidth="1"/>
    <col min="270" max="270" width="3.28515625" style="346" customWidth="1"/>
    <col min="271" max="271" width="1.28515625" style="346" customWidth="1"/>
    <col min="272" max="272" width="2.28515625" style="346" customWidth="1"/>
    <col min="273" max="274" width="1.28515625" style="346" customWidth="1"/>
    <col min="275" max="275" width="11.85546875" style="346" customWidth="1"/>
    <col min="276" max="276" width="1.85546875" style="346" customWidth="1"/>
    <col min="277" max="277" width="2" style="346" customWidth="1"/>
    <col min="278" max="505" width="6.85546875" style="346"/>
    <col min="506" max="507" width="1.140625" style="346" customWidth="1"/>
    <col min="508" max="508" width="1.28515625" style="346" customWidth="1"/>
    <col min="509" max="509" width="7.28515625" style="346" customWidth="1"/>
    <col min="510" max="510" width="4.140625" style="346" customWidth="1"/>
    <col min="511" max="511" width="2.5703125" style="346" customWidth="1"/>
    <col min="512" max="512" width="2.42578125" style="346" customWidth="1"/>
    <col min="513" max="513" width="1.28515625" style="346" customWidth="1"/>
    <col min="514" max="514" width="1.85546875" style="346" customWidth="1"/>
    <col min="515" max="515" width="3.28515625" style="346" customWidth="1"/>
    <col min="516" max="516" width="10" style="346" customWidth="1"/>
    <col min="517" max="517" width="15.42578125" style="346" customWidth="1"/>
    <col min="518" max="518" width="3" style="346" customWidth="1"/>
    <col min="519" max="519" width="2.28515625" style="346" customWidth="1"/>
    <col min="520" max="520" width="8.140625" style="346" customWidth="1"/>
    <col min="521" max="521" width="2.42578125" style="346" customWidth="1"/>
    <col min="522" max="522" width="3.5703125" style="346" customWidth="1"/>
    <col min="523" max="523" width="5.85546875" style="346" customWidth="1"/>
    <col min="524" max="524" width="1.140625" style="346" customWidth="1"/>
    <col min="525" max="525" width="5.140625" style="346" customWidth="1"/>
    <col min="526" max="526" width="3.28515625" style="346" customWidth="1"/>
    <col min="527" max="527" width="1.28515625" style="346" customWidth="1"/>
    <col min="528" max="528" width="2.28515625" style="346" customWidth="1"/>
    <col min="529" max="530" width="1.28515625" style="346" customWidth="1"/>
    <col min="531" max="531" width="11.85546875" style="346" customWidth="1"/>
    <col min="532" max="532" width="1.85546875" style="346" customWidth="1"/>
    <col min="533" max="533" width="2" style="346" customWidth="1"/>
    <col min="534" max="761" width="6.85546875" style="346"/>
    <col min="762" max="763" width="1.140625" style="346" customWidth="1"/>
    <col min="764" max="764" width="1.28515625" style="346" customWidth="1"/>
    <col min="765" max="765" width="7.28515625" style="346" customWidth="1"/>
    <col min="766" max="766" width="4.140625" style="346" customWidth="1"/>
    <col min="767" max="767" width="2.5703125" style="346" customWidth="1"/>
    <col min="768" max="768" width="2.42578125" style="346" customWidth="1"/>
    <col min="769" max="769" width="1.28515625" style="346" customWidth="1"/>
    <col min="770" max="770" width="1.85546875" style="346" customWidth="1"/>
    <col min="771" max="771" width="3.28515625" style="346" customWidth="1"/>
    <col min="772" max="772" width="10" style="346" customWidth="1"/>
    <col min="773" max="773" width="15.42578125" style="346" customWidth="1"/>
    <col min="774" max="774" width="3" style="346" customWidth="1"/>
    <col min="775" max="775" width="2.28515625" style="346" customWidth="1"/>
    <col min="776" max="776" width="8.140625" style="346" customWidth="1"/>
    <col min="777" max="777" width="2.42578125" style="346" customWidth="1"/>
    <col min="778" max="778" width="3.5703125" style="346" customWidth="1"/>
    <col min="779" max="779" width="5.85546875" style="346" customWidth="1"/>
    <col min="780" max="780" width="1.140625" style="346" customWidth="1"/>
    <col min="781" max="781" width="5.140625" style="346" customWidth="1"/>
    <col min="782" max="782" width="3.28515625" style="346" customWidth="1"/>
    <col min="783" max="783" width="1.28515625" style="346" customWidth="1"/>
    <col min="784" max="784" width="2.28515625" style="346" customWidth="1"/>
    <col min="785" max="786" width="1.28515625" style="346" customWidth="1"/>
    <col min="787" max="787" width="11.85546875" style="346" customWidth="1"/>
    <col min="788" max="788" width="1.85546875" style="346" customWidth="1"/>
    <col min="789" max="789" width="2" style="346" customWidth="1"/>
    <col min="790" max="1017" width="6.85546875" style="346"/>
    <col min="1018" max="1019" width="1.140625" style="346" customWidth="1"/>
    <col min="1020" max="1020" width="1.28515625" style="346" customWidth="1"/>
    <col min="1021" max="1021" width="7.28515625" style="346" customWidth="1"/>
    <col min="1022" max="1022" width="4.140625" style="346" customWidth="1"/>
    <col min="1023" max="1023" width="2.5703125" style="346" customWidth="1"/>
    <col min="1024" max="1024" width="2.42578125" style="346" customWidth="1"/>
    <col min="1025" max="1025" width="1.28515625" style="346" customWidth="1"/>
    <col min="1026" max="1026" width="1.85546875" style="346" customWidth="1"/>
    <col min="1027" max="1027" width="3.28515625" style="346" customWidth="1"/>
    <col min="1028" max="1028" width="10" style="346" customWidth="1"/>
    <col min="1029" max="1029" width="15.42578125" style="346" customWidth="1"/>
    <col min="1030" max="1030" width="3" style="346" customWidth="1"/>
    <col min="1031" max="1031" width="2.28515625" style="346" customWidth="1"/>
    <col min="1032" max="1032" width="8.140625" style="346" customWidth="1"/>
    <col min="1033" max="1033" width="2.42578125" style="346" customWidth="1"/>
    <col min="1034" max="1034" width="3.5703125" style="346" customWidth="1"/>
    <col min="1035" max="1035" width="5.85546875" style="346" customWidth="1"/>
    <col min="1036" max="1036" width="1.140625" style="346" customWidth="1"/>
    <col min="1037" max="1037" width="5.140625" style="346" customWidth="1"/>
    <col min="1038" max="1038" width="3.28515625" style="346" customWidth="1"/>
    <col min="1039" max="1039" width="1.28515625" style="346" customWidth="1"/>
    <col min="1040" max="1040" width="2.28515625" style="346" customWidth="1"/>
    <col min="1041" max="1042" width="1.28515625" style="346" customWidth="1"/>
    <col min="1043" max="1043" width="11.85546875" style="346" customWidth="1"/>
    <col min="1044" max="1044" width="1.85546875" style="346" customWidth="1"/>
    <col min="1045" max="1045" width="2" style="346" customWidth="1"/>
    <col min="1046" max="1273" width="6.85546875" style="346"/>
    <col min="1274" max="1275" width="1.140625" style="346" customWidth="1"/>
    <col min="1276" max="1276" width="1.28515625" style="346" customWidth="1"/>
    <col min="1277" max="1277" width="7.28515625" style="346" customWidth="1"/>
    <col min="1278" max="1278" width="4.140625" style="346" customWidth="1"/>
    <col min="1279" max="1279" width="2.5703125" style="346" customWidth="1"/>
    <col min="1280" max="1280" width="2.42578125" style="346" customWidth="1"/>
    <col min="1281" max="1281" width="1.28515625" style="346" customWidth="1"/>
    <col min="1282" max="1282" width="1.85546875" style="346" customWidth="1"/>
    <col min="1283" max="1283" width="3.28515625" style="346" customWidth="1"/>
    <col min="1284" max="1284" width="10" style="346" customWidth="1"/>
    <col min="1285" max="1285" width="15.42578125" style="346" customWidth="1"/>
    <col min="1286" max="1286" width="3" style="346" customWidth="1"/>
    <col min="1287" max="1287" width="2.28515625" style="346" customWidth="1"/>
    <col min="1288" max="1288" width="8.140625" style="346" customWidth="1"/>
    <col min="1289" max="1289" width="2.42578125" style="346" customWidth="1"/>
    <col min="1290" max="1290" width="3.5703125" style="346" customWidth="1"/>
    <col min="1291" max="1291" width="5.85546875" style="346" customWidth="1"/>
    <col min="1292" max="1292" width="1.140625" style="346" customWidth="1"/>
    <col min="1293" max="1293" width="5.140625" style="346" customWidth="1"/>
    <col min="1294" max="1294" width="3.28515625" style="346" customWidth="1"/>
    <col min="1295" max="1295" width="1.28515625" style="346" customWidth="1"/>
    <col min="1296" max="1296" width="2.28515625" style="346" customWidth="1"/>
    <col min="1297" max="1298" width="1.28515625" style="346" customWidth="1"/>
    <col min="1299" max="1299" width="11.85546875" style="346" customWidth="1"/>
    <col min="1300" max="1300" width="1.85546875" style="346" customWidth="1"/>
    <col min="1301" max="1301" width="2" style="346" customWidth="1"/>
    <col min="1302" max="1529" width="6.85546875" style="346"/>
    <col min="1530" max="1531" width="1.140625" style="346" customWidth="1"/>
    <col min="1532" max="1532" width="1.28515625" style="346" customWidth="1"/>
    <col min="1533" max="1533" width="7.28515625" style="346" customWidth="1"/>
    <col min="1534" max="1534" width="4.140625" style="346" customWidth="1"/>
    <col min="1535" max="1535" width="2.5703125" style="346" customWidth="1"/>
    <col min="1536" max="1536" width="2.42578125" style="346" customWidth="1"/>
    <col min="1537" max="1537" width="1.28515625" style="346" customWidth="1"/>
    <col min="1538" max="1538" width="1.85546875" style="346" customWidth="1"/>
    <col min="1539" max="1539" width="3.28515625" style="346" customWidth="1"/>
    <col min="1540" max="1540" width="10" style="346" customWidth="1"/>
    <col min="1541" max="1541" width="15.42578125" style="346" customWidth="1"/>
    <col min="1542" max="1542" width="3" style="346" customWidth="1"/>
    <col min="1543" max="1543" width="2.28515625" style="346" customWidth="1"/>
    <col min="1544" max="1544" width="8.140625" style="346" customWidth="1"/>
    <col min="1545" max="1545" width="2.42578125" style="346" customWidth="1"/>
    <col min="1546" max="1546" width="3.5703125" style="346" customWidth="1"/>
    <col min="1547" max="1547" width="5.85546875" style="346" customWidth="1"/>
    <col min="1548" max="1548" width="1.140625" style="346" customWidth="1"/>
    <col min="1549" max="1549" width="5.140625" style="346" customWidth="1"/>
    <col min="1550" max="1550" width="3.28515625" style="346" customWidth="1"/>
    <col min="1551" max="1551" width="1.28515625" style="346" customWidth="1"/>
    <col min="1552" max="1552" width="2.28515625" style="346" customWidth="1"/>
    <col min="1553" max="1554" width="1.28515625" style="346" customWidth="1"/>
    <col min="1555" max="1555" width="11.85546875" style="346" customWidth="1"/>
    <col min="1556" max="1556" width="1.85546875" style="346" customWidth="1"/>
    <col min="1557" max="1557" width="2" style="346" customWidth="1"/>
    <col min="1558" max="1785" width="6.85546875" style="346"/>
    <col min="1786" max="1787" width="1.140625" style="346" customWidth="1"/>
    <col min="1788" max="1788" width="1.28515625" style="346" customWidth="1"/>
    <col min="1789" max="1789" width="7.28515625" style="346" customWidth="1"/>
    <col min="1790" max="1790" width="4.140625" style="346" customWidth="1"/>
    <col min="1791" max="1791" width="2.5703125" style="346" customWidth="1"/>
    <col min="1792" max="1792" width="2.42578125" style="346" customWidth="1"/>
    <col min="1793" max="1793" width="1.28515625" style="346" customWidth="1"/>
    <col min="1794" max="1794" width="1.85546875" style="346" customWidth="1"/>
    <col min="1795" max="1795" width="3.28515625" style="346" customWidth="1"/>
    <col min="1796" max="1796" width="10" style="346" customWidth="1"/>
    <col min="1797" max="1797" width="15.42578125" style="346" customWidth="1"/>
    <col min="1798" max="1798" width="3" style="346" customWidth="1"/>
    <col min="1799" max="1799" width="2.28515625" style="346" customWidth="1"/>
    <col min="1800" max="1800" width="8.140625" style="346" customWidth="1"/>
    <col min="1801" max="1801" width="2.42578125" style="346" customWidth="1"/>
    <col min="1802" max="1802" width="3.5703125" style="346" customWidth="1"/>
    <col min="1803" max="1803" width="5.85546875" style="346" customWidth="1"/>
    <col min="1804" max="1804" width="1.140625" style="346" customWidth="1"/>
    <col min="1805" max="1805" width="5.140625" style="346" customWidth="1"/>
    <col min="1806" max="1806" width="3.28515625" style="346" customWidth="1"/>
    <col min="1807" max="1807" width="1.28515625" style="346" customWidth="1"/>
    <col min="1808" max="1808" width="2.28515625" style="346" customWidth="1"/>
    <col min="1809" max="1810" width="1.28515625" style="346" customWidth="1"/>
    <col min="1811" max="1811" width="11.85546875" style="346" customWidth="1"/>
    <col min="1812" max="1812" width="1.85546875" style="346" customWidth="1"/>
    <col min="1813" max="1813" width="2" style="346" customWidth="1"/>
    <col min="1814" max="2041" width="6.85546875" style="346"/>
    <col min="2042" max="2043" width="1.140625" style="346" customWidth="1"/>
    <col min="2044" max="2044" width="1.28515625" style="346" customWidth="1"/>
    <col min="2045" max="2045" width="7.28515625" style="346" customWidth="1"/>
    <col min="2046" max="2046" width="4.140625" style="346" customWidth="1"/>
    <col min="2047" max="2047" width="2.5703125" style="346" customWidth="1"/>
    <col min="2048" max="2048" width="2.42578125" style="346" customWidth="1"/>
    <col min="2049" max="2049" width="1.28515625" style="346" customWidth="1"/>
    <col min="2050" max="2050" width="1.85546875" style="346" customWidth="1"/>
    <col min="2051" max="2051" width="3.28515625" style="346" customWidth="1"/>
    <col min="2052" max="2052" width="10" style="346" customWidth="1"/>
    <col min="2053" max="2053" width="15.42578125" style="346" customWidth="1"/>
    <col min="2054" max="2054" width="3" style="346" customWidth="1"/>
    <col min="2055" max="2055" width="2.28515625" style="346" customWidth="1"/>
    <col min="2056" max="2056" width="8.140625" style="346" customWidth="1"/>
    <col min="2057" max="2057" width="2.42578125" style="346" customWidth="1"/>
    <col min="2058" max="2058" width="3.5703125" style="346" customWidth="1"/>
    <col min="2059" max="2059" width="5.85546875" style="346" customWidth="1"/>
    <col min="2060" max="2060" width="1.140625" style="346" customWidth="1"/>
    <col min="2061" max="2061" width="5.140625" style="346" customWidth="1"/>
    <col min="2062" max="2062" width="3.28515625" style="346" customWidth="1"/>
    <col min="2063" max="2063" width="1.28515625" style="346" customWidth="1"/>
    <col min="2064" max="2064" width="2.28515625" style="346" customWidth="1"/>
    <col min="2065" max="2066" width="1.28515625" style="346" customWidth="1"/>
    <col min="2067" max="2067" width="11.85546875" style="346" customWidth="1"/>
    <col min="2068" max="2068" width="1.85546875" style="346" customWidth="1"/>
    <col min="2069" max="2069" width="2" style="346" customWidth="1"/>
    <col min="2070" max="2297" width="6.85546875" style="346"/>
    <col min="2298" max="2299" width="1.140625" style="346" customWidth="1"/>
    <col min="2300" max="2300" width="1.28515625" style="346" customWidth="1"/>
    <col min="2301" max="2301" width="7.28515625" style="346" customWidth="1"/>
    <col min="2302" max="2302" width="4.140625" style="346" customWidth="1"/>
    <col min="2303" max="2303" width="2.5703125" style="346" customWidth="1"/>
    <col min="2304" max="2304" width="2.42578125" style="346" customWidth="1"/>
    <col min="2305" max="2305" width="1.28515625" style="346" customWidth="1"/>
    <col min="2306" max="2306" width="1.85546875" style="346" customWidth="1"/>
    <col min="2307" max="2307" width="3.28515625" style="346" customWidth="1"/>
    <col min="2308" max="2308" width="10" style="346" customWidth="1"/>
    <col min="2309" max="2309" width="15.42578125" style="346" customWidth="1"/>
    <col min="2310" max="2310" width="3" style="346" customWidth="1"/>
    <col min="2311" max="2311" width="2.28515625" style="346" customWidth="1"/>
    <col min="2312" max="2312" width="8.140625" style="346" customWidth="1"/>
    <col min="2313" max="2313" width="2.42578125" style="346" customWidth="1"/>
    <col min="2314" max="2314" width="3.5703125" style="346" customWidth="1"/>
    <col min="2315" max="2315" width="5.85546875" style="346" customWidth="1"/>
    <col min="2316" max="2316" width="1.140625" style="346" customWidth="1"/>
    <col min="2317" max="2317" width="5.140625" style="346" customWidth="1"/>
    <col min="2318" max="2318" width="3.28515625" style="346" customWidth="1"/>
    <col min="2319" max="2319" width="1.28515625" style="346" customWidth="1"/>
    <col min="2320" max="2320" width="2.28515625" style="346" customWidth="1"/>
    <col min="2321" max="2322" width="1.28515625" style="346" customWidth="1"/>
    <col min="2323" max="2323" width="11.85546875" style="346" customWidth="1"/>
    <col min="2324" max="2324" width="1.85546875" style="346" customWidth="1"/>
    <col min="2325" max="2325" width="2" style="346" customWidth="1"/>
    <col min="2326" max="2553" width="6.85546875" style="346"/>
    <col min="2554" max="2555" width="1.140625" style="346" customWidth="1"/>
    <col min="2556" max="2556" width="1.28515625" style="346" customWidth="1"/>
    <col min="2557" max="2557" width="7.28515625" style="346" customWidth="1"/>
    <col min="2558" max="2558" width="4.140625" style="346" customWidth="1"/>
    <col min="2559" max="2559" width="2.5703125" style="346" customWidth="1"/>
    <col min="2560" max="2560" width="2.42578125" style="346" customWidth="1"/>
    <col min="2561" max="2561" width="1.28515625" style="346" customWidth="1"/>
    <col min="2562" max="2562" width="1.85546875" style="346" customWidth="1"/>
    <col min="2563" max="2563" width="3.28515625" style="346" customWidth="1"/>
    <col min="2564" max="2564" width="10" style="346" customWidth="1"/>
    <col min="2565" max="2565" width="15.42578125" style="346" customWidth="1"/>
    <col min="2566" max="2566" width="3" style="346" customWidth="1"/>
    <col min="2567" max="2567" width="2.28515625" style="346" customWidth="1"/>
    <col min="2568" max="2568" width="8.140625" style="346" customWidth="1"/>
    <col min="2569" max="2569" width="2.42578125" style="346" customWidth="1"/>
    <col min="2570" max="2570" width="3.5703125" style="346" customWidth="1"/>
    <col min="2571" max="2571" width="5.85546875" style="346" customWidth="1"/>
    <col min="2572" max="2572" width="1.140625" style="346" customWidth="1"/>
    <col min="2573" max="2573" width="5.140625" style="346" customWidth="1"/>
    <col min="2574" max="2574" width="3.28515625" style="346" customWidth="1"/>
    <col min="2575" max="2575" width="1.28515625" style="346" customWidth="1"/>
    <col min="2576" max="2576" width="2.28515625" style="346" customWidth="1"/>
    <col min="2577" max="2578" width="1.28515625" style="346" customWidth="1"/>
    <col min="2579" max="2579" width="11.85546875" style="346" customWidth="1"/>
    <col min="2580" max="2580" width="1.85546875" style="346" customWidth="1"/>
    <col min="2581" max="2581" width="2" style="346" customWidth="1"/>
    <col min="2582" max="2809" width="6.85546875" style="346"/>
    <col min="2810" max="2811" width="1.140625" style="346" customWidth="1"/>
    <col min="2812" max="2812" width="1.28515625" style="346" customWidth="1"/>
    <col min="2813" max="2813" width="7.28515625" style="346" customWidth="1"/>
    <col min="2814" max="2814" width="4.140625" style="346" customWidth="1"/>
    <col min="2815" max="2815" width="2.5703125" style="346" customWidth="1"/>
    <col min="2816" max="2816" width="2.42578125" style="346" customWidth="1"/>
    <col min="2817" max="2817" width="1.28515625" style="346" customWidth="1"/>
    <col min="2818" max="2818" width="1.85546875" style="346" customWidth="1"/>
    <col min="2819" max="2819" width="3.28515625" style="346" customWidth="1"/>
    <col min="2820" max="2820" width="10" style="346" customWidth="1"/>
    <col min="2821" max="2821" width="15.42578125" style="346" customWidth="1"/>
    <col min="2822" max="2822" width="3" style="346" customWidth="1"/>
    <col min="2823" max="2823" width="2.28515625" style="346" customWidth="1"/>
    <col min="2824" max="2824" width="8.140625" style="346" customWidth="1"/>
    <col min="2825" max="2825" width="2.42578125" style="346" customWidth="1"/>
    <col min="2826" max="2826" width="3.5703125" style="346" customWidth="1"/>
    <col min="2827" max="2827" width="5.85546875" style="346" customWidth="1"/>
    <col min="2828" max="2828" width="1.140625" style="346" customWidth="1"/>
    <col min="2829" max="2829" width="5.140625" style="346" customWidth="1"/>
    <col min="2830" max="2830" width="3.28515625" style="346" customWidth="1"/>
    <col min="2831" max="2831" width="1.28515625" style="346" customWidth="1"/>
    <col min="2832" max="2832" width="2.28515625" style="346" customWidth="1"/>
    <col min="2833" max="2834" width="1.28515625" style="346" customWidth="1"/>
    <col min="2835" max="2835" width="11.85546875" style="346" customWidth="1"/>
    <col min="2836" max="2836" width="1.85546875" style="346" customWidth="1"/>
    <col min="2837" max="2837" width="2" style="346" customWidth="1"/>
    <col min="2838" max="3065" width="6.85546875" style="346"/>
    <col min="3066" max="3067" width="1.140625" style="346" customWidth="1"/>
    <col min="3068" max="3068" width="1.28515625" style="346" customWidth="1"/>
    <col min="3069" max="3069" width="7.28515625" style="346" customWidth="1"/>
    <col min="3070" max="3070" width="4.140625" style="346" customWidth="1"/>
    <col min="3071" max="3071" width="2.5703125" style="346" customWidth="1"/>
    <col min="3072" max="3072" width="2.42578125" style="346" customWidth="1"/>
    <col min="3073" max="3073" width="1.28515625" style="346" customWidth="1"/>
    <col min="3074" max="3074" width="1.85546875" style="346" customWidth="1"/>
    <col min="3075" max="3075" width="3.28515625" style="346" customWidth="1"/>
    <col min="3076" max="3076" width="10" style="346" customWidth="1"/>
    <col min="3077" max="3077" width="15.42578125" style="346" customWidth="1"/>
    <col min="3078" max="3078" width="3" style="346" customWidth="1"/>
    <col min="3079" max="3079" width="2.28515625" style="346" customWidth="1"/>
    <col min="3080" max="3080" width="8.140625" style="346" customWidth="1"/>
    <col min="3081" max="3081" width="2.42578125" style="346" customWidth="1"/>
    <col min="3082" max="3082" width="3.5703125" style="346" customWidth="1"/>
    <col min="3083" max="3083" width="5.85546875" style="346" customWidth="1"/>
    <col min="3084" max="3084" width="1.140625" style="346" customWidth="1"/>
    <col min="3085" max="3085" width="5.140625" style="346" customWidth="1"/>
    <col min="3086" max="3086" width="3.28515625" style="346" customWidth="1"/>
    <col min="3087" max="3087" width="1.28515625" style="346" customWidth="1"/>
    <col min="3088" max="3088" width="2.28515625" style="346" customWidth="1"/>
    <col min="3089" max="3090" width="1.28515625" style="346" customWidth="1"/>
    <col min="3091" max="3091" width="11.85546875" style="346" customWidth="1"/>
    <col min="3092" max="3092" width="1.85546875" style="346" customWidth="1"/>
    <col min="3093" max="3093" width="2" style="346" customWidth="1"/>
    <col min="3094" max="3321" width="6.85546875" style="346"/>
    <col min="3322" max="3323" width="1.140625" style="346" customWidth="1"/>
    <col min="3324" max="3324" width="1.28515625" style="346" customWidth="1"/>
    <col min="3325" max="3325" width="7.28515625" style="346" customWidth="1"/>
    <col min="3326" max="3326" width="4.140625" style="346" customWidth="1"/>
    <col min="3327" max="3327" width="2.5703125" style="346" customWidth="1"/>
    <col min="3328" max="3328" width="2.42578125" style="346" customWidth="1"/>
    <col min="3329" max="3329" width="1.28515625" style="346" customWidth="1"/>
    <col min="3330" max="3330" width="1.85546875" style="346" customWidth="1"/>
    <col min="3331" max="3331" width="3.28515625" style="346" customWidth="1"/>
    <col min="3332" max="3332" width="10" style="346" customWidth="1"/>
    <col min="3333" max="3333" width="15.42578125" style="346" customWidth="1"/>
    <col min="3334" max="3334" width="3" style="346" customWidth="1"/>
    <col min="3335" max="3335" width="2.28515625" style="346" customWidth="1"/>
    <col min="3336" max="3336" width="8.140625" style="346" customWidth="1"/>
    <col min="3337" max="3337" width="2.42578125" style="346" customWidth="1"/>
    <col min="3338" max="3338" width="3.5703125" style="346" customWidth="1"/>
    <col min="3339" max="3339" width="5.85546875" style="346" customWidth="1"/>
    <col min="3340" max="3340" width="1.140625" style="346" customWidth="1"/>
    <col min="3341" max="3341" width="5.140625" style="346" customWidth="1"/>
    <col min="3342" max="3342" width="3.28515625" style="346" customWidth="1"/>
    <col min="3343" max="3343" width="1.28515625" style="346" customWidth="1"/>
    <col min="3344" max="3344" width="2.28515625" style="346" customWidth="1"/>
    <col min="3345" max="3346" width="1.28515625" style="346" customWidth="1"/>
    <col min="3347" max="3347" width="11.85546875" style="346" customWidth="1"/>
    <col min="3348" max="3348" width="1.85546875" style="346" customWidth="1"/>
    <col min="3349" max="3349" width="2" style="346" customWidth="1"/>
    <col min="3350" max="3577" width="6.85546875" style="346"/>
    <col min="3578" max="3579" width="1.140625" style="346" customWidth="1"/>
    <col min="3580" max="3580" width="1.28515625" style="346" customWidth="1"/>
    <col min="3581" max="3581" width="7.28515625" style="346" customWidth="1"/>
    <col min="3582" max="3582" width="4.140625" style="346" customWidth="1"/>
    <col min="3583" max="3583" width="2.5703125" style="346" customWidth="1"/>
    <col min="3584" max="3584" width="2.42578125" style="346" customWidth="1"/>
    <col min="3585" max="3585" width="1.28515625" style="346" customWidth="1"/>
    <col min="3586" max="3586" width="1.85546875" style="346" customWidth="1"/>
    <col min="3587" max="3587" width="3.28515625" style="346" customWidth="1"/>
    <col min="3588" max="3588" width="10" style="346" customWidth="1"/>
    <col min="3589" max="3589" width="15.42578125" style="346" customWidth="1"/>
    <col min="3590" max="3590" width="3" style="346" customWidth="1"/>
    <col min="3591" max="3591" width="2.28515625" style="346" customWidth="1"/>
    <col min="3592" max="3592" width="8.140625" style="346" customWidth="1"/>
    <col min="3593" max="3593" width="2.42578125" style="346" customWidth="1"/>
    <col min="3594" max="3594" width="3.5703125" style="346" customWidth="1"/>
    <col min="3595" max="3595" width="5.85546875" style="346" customWidth="1"/>
    <col min="3596" max="3596" width="1.140625" style="346" customWidth="1"/>
    <col min="3597" max="3597" width="5.140625" style="346" customWidth="1"/>
    <col min="3598" max="3598" width="3.28515625" style="346" customWidth="1"/>
    <col min="3599" max="3599" width="1.28515625" style="346" customWidth="1"/>
    <col min="3600" max="3600" width="2.28515625" style="346" customWidth="1"/>
    <col min="3601" max="3602" width="1.28515625" style="346" customWidth="1"/>
    <col min="3603" max="3603" width="11.85546875" style="346" customWidth="1"/>
    <col min="3604" max="3604" width="1.85546875" style="346" customWidth="1"/>
    <col min="3605" max="3605" width="2" style="346" customWidth="1"/>
    <col min="3606" max="3833" width="6.85546875" style="346"/>
    <col min="3834" max="3835" width="1.140625" style="346" customWidth="1"/>
    <col min="3836" max="3836" width="1.28515625" style="346" customWidth="1"/>
    <col min="3837" max="3837" width="7.28515625" style="346" customWidth="1"/>
    <col min="3838" max="3838" width="4.140625" style="346" customWidth="1"/>
    <col min="3839" max="3839" width="2.5703125" style="346" customWidth="1"/>
    <col min="3840" max="3840" width="2.42578125" style="346" customWidth="1"/>
    <col min="3841" max="3841" width="1.28515625" style="346" customWidth="1"/>
    <col min="3842" max="3842" width="1.85546875" style="346" customWidth="1"/>
    <col min="3843" max="3843" width="3.28515625" style="346" customWidth="1"/>
    <col min="3844" max="3844" width="10" style="346" customWidth="1"/>
    <col min="3845" max="3845" width="15.42578125" style="346" customWidth="1"/>
    <col min="3846" max="3846" width="3" style="346" customWidth="1"/>
    <col min="3847" max="3847" width="2.28515625" style="346" customWidth="1"/>
    <col min="3848" max="3848" width="8.140625" style="346" customWidth="1"/>
    <col min="3849" max="3849" width="2.42578125" style="346" customWidth="1"/>
    <col min="3850" max="3850" width="3.5703125" style="346" customWidth="1"/>
    <col min="3851" max="3851" width="5.85546875" style="346" customWidth="1"/>
    <col min="3852" max="3852" width="1.140625" style="346" customWidth="1"/>
    <col min="3853" max="3853" width="5.140625" style="346" customWidth="1"/>
    <col min="3854" max="3854" width="3.28515625" style="346" customWidth="1"/>
    <col min="3855" max="3855" width="1.28515625" style="346" customWidth="1"/>
    <col min="3856" max="3856" width="2.28515625" style="346" customWidth="1"/>
    <col min="3857" max="3858" width="1.28515625" style="346" customWidth="1"/>
    <col min="3859" max="3859" width="11.85546875" style="346" customWidth="1"/>
    <col min="3860" max="3860" width="1.85546875" style="346" customWidth="1"/>
    <col min="3861" max="3861" width="2" style="346" customWidth="1"/>
    <col min="3862" max="4089" width="6.85546875" style="346"/>
    <col min="4090" max="4091" width="1.140625" style="346" customWidth="1"/>
    <col min="4092" max="4092" width="1.28515625" style="346" customWidth="1"/>
    <col min="4093" max="4093" width="7.28515625" style="346" customWidth="1"/>
    <col min="4094" max="4094" width="4.140625" style="346" customWidth="1"/>
    <col min="4095" max="4095" width="2.5703125" style="346" customWidth="1"/>
    <col min="4096" max="4096" width="2.42578125" style="346" customWidth="1"/>
    <col min="4097" max="4097" width="1.28515625" style="346" customWidth="1"/>
    <col min="4098" max="4098" width="1.85546875" style="346" customWidth="1"/>
    <col min="4099" max="4099" width="3.28515625" style="346" customWidth="1"/>
    <col min="4100" max="4100" width="10" style="346" customWidth="1"/>
    <col min="4101" max="4101" width="15.42578125" style="346" customWidth="1"/>
    <col min="4102" max="4102" width="3" style="346" customWidth="1"/>
    <col min="4103" max="4103" width="2.28515625" style="346" customWidth="1"/>
    <col min="4104" max="4104" width="8.140625" style="346" customWidth="1"/>
    <col min="4105" max="4105" width="2.42578125" style="346" customWidth="1"/>
    <col min="4106" max="4106" width="3.5703125" style="346" customWidth="1"/>
    <col min="4107" max="4107" width="5.85546875" style="346" customWidth="1"/>
    <col min="4108" max="4108" width="1.140625" style="346" customWidth="1"/>
    <col min="4109" max="4109" width="5.140625" style="346" customWidth="1"/>
    <col min="4110" max="4110" width="3.28515625" style="346" customWidth="1"/>
    <col min="4111" max="4111" width="1.28515625" style="346" customWidth="1"/>
    <col min="4112" max="4112" width="2.28515625" style="346" customWidth="1"/>
    <col min="4113" max="4114" width="1.28515625" style="346" customWidth="1"/>
    <col min="4115" max="4115" width="11.85546875" style="346" customWidth="1"/>
    <col min="4116" max="4116" width="1.85546875" style="346" customWidth="1"/>
    <col min="4117" max="4117" width="2" style="346" customWidth="1"/>
    <col min="4118" max="4345" width="6.85546875" style="346"/>
    <col min="4346" max="4347" width="1.140625" style="346" customWidth="1"/>
    <col min="4348" max="4348" width="1.28515625" style="346" customWidth="1"/>
    <col min="4349" max="4349" width="7.28515625" style="346" customWidth="1"/>
    <col min="4350" max="4350" width="4.140625" style="346" customWidth="1"/>
    <col min="4351" max="4351" width="2.5703125" style="346" customWidth="1"/>
    <col min="4352" max="4352" width="2.42578125" style="346" customWidth="1"/>
    <col min="4353" max="4353" width="1.28515625" style="346" customWidth="1"/>
    <col min="4354" max="4354" width="1.85546875" style="346" customWidth="1"/>
    <col min="4355" max="4355" width="3.28515625" style="346" customWidth="1"/>
    <col min="4356" max="4356" width="10" style="346" customWidth="1"/>
    <col min="4357" max="4357" width="15.42578125" style="346" customWidth="1"/>
    <col min="4358" max="4358" width="3" style="346" customWidth="1"/>
    <col min="4359" max="4359" width="2.28515625" style="346" customWidth="1"/>
    <col min="4360" max="4360" width="8.140625" style="346" customWidth="1"/>
    <col min="4361" max="4361" width="2.42578125" style="346" customWidth="1"/>
    <col min="4362" max="4362" width="3.5703125" style="346" customWidth="1"/>
    <col min="4363" max="4363" width="5.85546875" style="346" customWidth="1"/>
    <col min="4364" max="4364" width="1.140625" style="346" customWidth="1"/>
    <col min="4365" max="4365" width="5.140625" style="346" customWidth="1"/>
    <col min="4366" max="4366" width="3.28515625" style="346" customWidth="1"/>
    <col min="4367" max="4367" width="1.28515625" style="346" customWidth="1"/>
    <col min="4368" max="4368" width="2.28515625" style="346" customWidth="1"/>
    <col min="4369" max="4370" width="1.28515625" style="346" customWidth="1"/>
    <col min="4371" max="4371" width="11.85546875" style="346" customWidth="1"/>
    <col min="4372" max="4372" width="1.85546875" style="346" customWidth="1"/>
    <col min="4373" max="4373" width="2" style="346" customWidth="1"/>
    <col min="4374" max="4601" width="6.85546875" style="346"/>
    <col min="4602" max="4603" width="1.140625" style="346" customWidth="1"/>
    <col min="4604" max="4604" width="1.28515625" style="346" customWidth="1"/>
    <col min="4605" max="4605" width="7.28515625" style="346" customWidth="1"/>
    <col min="4606" max="4606" width="4.140625" style="346" customWidth="1"/>
    <col min="4607" max="4607" width="2.5703125" style="346" customWidth="1"/>
    <col min="4608" max="4608" width="2.42578125" style="346" customWidth="1"/>
    <col min="4609" max="4609" width="1.28515625" style="346" customWidth="1"/>
    <col min="4610" max="4610" width="1.85546875" style="346" customWidth="1"/>
    <col min="4611" max="4611" width="3.28515625" style="346" customWidth="1"/>
    <col min="4612" max="4612" width="10" style="346" customWidth="1"/>
    <col min="4613" max="4613" width="15.42578125" style="346" customWidth="1"/>
    <col min="4614" max="4614" width="3" style="346" customWidth="1"/>
    <col min="4615" max="4615" width="2.28515625" style="346" customWidth="1"/>
    <col min="4616" max="4616" width="8.140625" style="346" customWidth="1"/>
    <col min="4617" max="4617" width="2.42578125" style="346" customWidth="1"/>
    <col min="4618" max="4618" width="3.5703125" style="346" customWidth="1"/>
    <col min="4619" max="4619" width="5.85546875" style="346" customWidth="1"/>
    <col min="4620" max="4620" width="1.140625" style="346" customWidth="1"/>
    <col min="4621" max="4621" width="5.140625" style="346" customWidth="1"/>
    <col min="4622" max="4622" width="3.28515625" style="346" customWidth="1"/>
    <col min="4623" max="4623" width="1.28515625" style="346" customWidth="1"/>
    <col min="4624" max="4624" width="2.28515625" style="346" customWidth="1"/>
    <col min="4625" max="4626" width="1.28515625" style="346" customWidth="1"/>
    <col min="4627" max="4627" width="11.85546875" style="346" customWidth="1"/>
    <col min="4628" max="4628" width="1.85546875" style="346" customWidth="1"/>
    <col min="4629" max="4629" width="2" style="346" customWidth="1"/>
    <col min="4630" max="4857" width="6.85546875" style="346"/>
    <col min="4858" max="4859" width="1.140625" style="346" customWidth="1"/>
    <col min="4860" max="4860" width="1.28515625" style="346" customWidth="1"/>
    <col min="4861" max="4861" width="7.28515625" style="346" customWidth="1"/>
    <col min="4862" max="4862" width="4.140625" style="346" customWidth="1"/>
    <col min="4863" max="4863" width="2.5703125" style="346" customWidth="1"/>
    <col min="4864" max="4864" width="2.42578125" style="346" customWidth="1"/>
    <col min="4865" max="4865" width="1.28515625" style="346" customWidth="1"/>
    <col min="4866" max="4866" width="1.85546875" style="346" customWidth="1"/>
    <col min="4867" max="4867" width="3.28515625" style="346" customWidth="1"/>
    <col min="4868" max="4868" width="10" style="346" customWidth="1"/>
    <col min="4869" max="4869" width="15.42578125" style="346" customWidth="1"/>
    <col min="4870" max="4870" width="3" style="346" customWidth="1"/>
    <col min="4871" max="4871" width="2.28515625" style="346" customWidth="1"/>
    <col min="4872" max="4872" width="8.140625" style="346" customWidth="1"/>
    <col min="4873" max="4873" width="2.42578125" style="346" customWidth="1"/>
    <col min="4874" max="4874" width="3.5703125" style="346" customWidth="1"/>
    <col min="4875" max="4875" width="5.85546875" style="346" customWidth="1"/>
    <col min="4876" max="4876" width="1.140625" style="346" customWidth="1"/>
    <col min="4877" max="4877" width="5.140625" style="346" customWidth="1"/>
    <col min="4878" max="4878" width="3.28515625" style="346" customWidth="1"/>
    <col min="4879" max="4879" width="1.28515625" style="346" customWidth="1"/>
    <col min="4880" max="4880" width="2.28515625" style="346" customWidth="1"/>
    <col min="4881" max="4882" width="1.28515625" style="346" customWidth="1"/>
    <col min="4883" max="4883" width="11.85546875" style="346" customWidth="1"/>
    <col min="4884" max="4884" width="1.85546875" style="346" customWidth="1"/>
    <col min="4885" max="4885" width="2" style="346" customWidth="1"/>
    <col min="4886" max="5113" width="6.85546875" style="346"/>
    <col min="5114" max="5115" width="1.140625" style="346" customWidth="1"/>
    <col min="5116" max="5116" width="1.28515625" style="346" customWidth="1"/>
    <col min="5117" max="5117" width="7.28515625" style="346" customWidth="1"/>
    <col min="5118" max="5118" width="4.140625" style="346" customWidth="1"/>
    <col min="5119" max="5119" width="2.5703125" style="346" customWidth="1"/>
    <col min="5120" max="5120" width="2.42578125" style="346" customWidth="1"/>
    <col min="5121" max="5121" width="1.28515625" style="346" customWidth="1"/>
    <col min="5122" max="5122" width="1.85546875" style="346" customWidth="1"/>
    <col min="5123" max="5123" width="3.28515625" style="346" customWidth="1"/>
    <col min="5124" max="5124" width="10" style="346" customWidth="1"/>
    <col min="5125" max="5125" width="15.42578125" style="346" customWidth="1"/>
    <col min="5126" max="5126" width="3" style="346" customWidth="1"/>
    <col min="5127" max="5127" width="2.28515625" style="346" customWidth="1"/>
    <col min="5128" max="5128" width="8.140625" style="346" customWidth="1"/>
    <col min="5129" max="5129" width="2.42578125" style="346" customWidth="1"/>
    <col min="5130" max="5130" width="3.5703125" style="346" customWidth="1"/>
    <col min="5131" max="5131" width="5.85546875" style="346" customWidth="1"/>
    <col min="5132" max="5132" width="1.140625" style="346" customWidth="1"/>
    <col min="5133" max="5133" width="5.140625" style="346" customWidth="1"/>
    <col min="5134" max="5134" width="3.28515625" style="346" customWidth="1"/>
    <col min="5135" max="5135" width="1.28515625" style="346" customWidth="1"/>
    <col min="5136" max="5136" width="2.28515625" style="346" customWidth="1"/>
    <col min="5137" max="5138" width="1.28515625" style="346" customWidth="1"/>
    <col min="5139" max="5139" width="11.85546875" style="346" customWidth="1"/>
    <col min="5140" max="5140" width="1.85546875" style="346" customWidth="1"/>
    <col min="5141" max="5141" width="2" style="346" customWidth="1"/>
    <col min="5142" max="5369" width="6.85546875" style="346"/>
    <col min="5370" max="5371" width="1.140625" style="346" customWidth="1"/>
    <col min="5372" max="5372" width="1.28515625" style="346" customWidth="1"/>
    <col min="5373" max="5373" width="7.28515625" style="346" customWidth="1"/>
    <col min="5374" max="5374" width="4.140625" style="346" customWidth="1"/>
    <col min="5375" max="5375" width="2.5703125" style="346" customWidth="1"/>
    <col min="5376" max="5376" width="2.42578125" style="346" customWidth="1"/>
    <col min="5377" max="5377" width="1.28515625" style="346" customWidth="1"/>
    <col min="5378" max="5378" width="1.85546875" style="346" customWidth="1"/>
    <col min="5379" max="5379" width="3.28515625" style="346" customWidth="1"/>
    <col min="5380" max="5380" width="10" style="346" customWidth="1"/>
    <col min="5381" max="5381" width="15.42578125" style="346" customWidth="1"/>
    <col min="5382" max="5382" width="3" style="346" customWidth="1"/>
    <col min="5383" max="5383" width="2.28515625" style="346" customWidth="1"/>
    <col min="5384" max="5384" width="8.140625" style="346" customWidth="1"/>
    <col min="5385" max="5385" width="2.42578125" style="346" customWidth="1"/>
    <col min="5386" max="5386" width="3.5703125" style="346" customWidth="1"/>
    <col min="5387" max="5387" width="5.85546875" style="346" customWidth="1"/>
    <col min="5388" max="5388" width="1.140625" style="346" customWidth="1"/>
    <col min="5389" max="5389" width="5.140625" style="346" customWidth="1"/>
    <col min="5390" max="5390" width="3.28515625" style="346" customWidth="1"/>
    <col min="5391" max="5391" width="1.28515625" style="346" customWidth="1"/>
    <col min="5392" max="5392" width="2.28515625" style="346" customWidth="1"/>
    <col min="5393" max="5394" width="1.28515625" style="346" customWidth="1"/>
    <col min="5395" max="5395" width="11.85546875" style="346" customWidth="1"/>
    <col min="5396" max="5396" width="1.85546875" style="346" customWidth="1"/>
    <col min="5397" max="5397" width="2" style="346" customWidth="1"/>
    <col min="5398" max="5625" width="6.85546875" style="346"/>
    <col min="5626" max="5627" width="1.140625" style="346" customWidth="1"/>
    <col min="5628" max="5628" width="1.28515625" style="346" customWidth="1"/>
    <col min="5629" max="5629" width="7.28515625" style="346" customWidth="1"/>
    <col min="5630" max="5630" width="4.140625" style="346" customWidth="1"/>
    <col min="5631" max="5631" width="2.5703125" style="346" customWidth="1"/>
    <col min="5632" max="5632" width="2.42578125" style="346" customWidth="1"/>
    <col min="5633" max="5633" width="1.28515625" style="346" customWidth="1"/>
    <col min="5634" max="5634" width="1.85546875" style="346" customWidth="1"/>
    <col min="5635" max="5635" width="3.28515625" style="346" customWidth="1"/>
    <col min="5636" max="5636" width="10" style="346" customWidth="1"/>
    <col min="5637" max="5637" width="15.42578125" style="346" customWidth="1"/>
    <col min="5638" max="5638" width="3" style="346" customWidth="1"/>
    <col min="5639" max="5639" width="2.28515625" style="346" customWidth="1"/>
    <col min="5640" max="5640" width="8.140625" style="346" customWidth="1"/>
    <col min="5641" max="5641" width="2.42578125" style="346" customWidth="1"/>
    <col min="5642" max="5642" width="3.5703125" style="346" customWidth="1"/>
    <col min="5643" max="5643" width="5.85546875" style="346" customWidth="1"/>
    <col min="5644" max="5644" width="1.140625" style="346" customWidth="1"/>
    <col min="5645" max="5645" width="5.140625" style="346" customWidth="1"/>
    <col min="5646" max="5646" width="3.28515625" style="346" customWidth="1"/>
    <col min="5647" max="5647" width="1.28515625" style="346" customWidth="1"/>
    <col min="5648" max="5648" width="2.28515625" style="346" customWidth="1"/>
    <col min="5649" max="5650" width="1.28515625" style="346" customWidth="1"/>
    <col min="5651" max="5651" width="11.85546875" style="346" customWidth="1"/>
    <col min="5652" max="5652" width="1.85546875" style="346" customWidth="1"/>
    <col min="5653" max="5653" width="2" style="346" customWidth="1"/>
    <col min="5654" max="5881" width="6.85546875" style="346"/>
    <col min="5882" max="5883" width="1.140625" style="346" customWidth="1"/>
    <col min="5884" max="5884" width="1.28515625" style="346" customWidth="1"/>
    <col min="5885" max="5885" width="7.28515625" style="346" customWidth="1"/>
    <col min="5886" max="5886" width="4.140625" style="346" customWidth="1"/>
    <col min="5887" max="5887" width="2.5703125" style="346" customWidth="1"/>
    <col min="5888" max="5888" width="2.42578125" style="346" customWidth="1"/>
    <col min="5889" max="5889" width="1.28515625" style="346" customWidth="1"/>
    <col min="5890" max="5890" width="1.85546875" style="346" customWidth="1"/>
    <col min="5891" max="5891" width="3.28515625" style="346" customWidth="1"/>
    <col min="5892" max="5892" width="10" style="346" customWidth="1"/>
    <col min="5893" max="5893" width="15.42578125" style="346" customWidth="1"/>
    <col min="5894" max="5894" width="3" style="346" customWidth="1"/>
    <col min="5895" max="5895" width="2.28515625" style="346" customWidth="1"/>
    <col min="5896" max="5896" width="8.140625" style="346" customWidth="1"/>
    <col min="5897" max="5897" width="2.42578125" style="346" customWidth="1"/>
    <col min="5898" max="5898" width="3.5703125" style="346" customWidth="1"/>
    <col min="5899" max="5899" width="5.85546875" style="346" customWidth="1"/>
    <col min="5900" max="5900" width="1.140625" style="346" customWidth="1"/>
    <col min="5901" max="5901" width="5.140625" style="346" customWidth="1"/>
    <col min="5902" max="5902" width="3.28515625" style="346" customWidth="1"/>
    <col min="5903" max="5903" width="1.28515625" style="346" customWidth="1"/>
    <col min="5904" max="5904" width="2.28515625" style="346" customWidth="1"/>
    <col min="5905" max="5906" width="1.28515625" style="346" customWidth="1"/>
    <col min="5907" max="5907" width="11.85546875" style="346" customWidth="1"/>
    <col min="5908" max="5908" width="1.85546875" style="346" customWidth="1"/>
    <col min="5909" max="5909" width="2" style="346" customWidth="1"/>
    <col min="5910" max="6137" width="6.85546875" style="346"/>
    <col min="6138" max="6139" width="1.140625" style="346" customWidth="1"/>
    <col min="6140" max="6140" width="1.28515625" style="346" customWidth="1"/>
    <col min="6141" max="6141" width="7.28515625" style="346" customWidth="1"/>
    <col min="6142" max="6142" width="4.140625" style="346" customWidth="1"/>
    <col min="6143" max="6143" width="2.5703125" style="346" customWidth="1"/>
    <col min="6144" max="6144" width="2.42578125" style="346" customWidth="1"/>
    <col min="6145" max="6145" width="1.28515625" style="346" customWidth="1"/>
    <col min="6146" max="6146" width="1.85546875" style="346" customWidth="1"/>
    <col min="6147" max="6147" width="3.28515625" style="346" customWidth="1"/>
    <col min="6148" max="6148" width="10" style="346" customWidth="1"/>
    <col min="6149" max="6149" width="15.42578125" style="346" customWidth="1"/>
    <col min="6150" max="6150" width="3" style="346" customWidth="1"/>
    <col min="6151" max="6151" width="2.28515625" style="346" customWidth="1"/>
    <col min="6152" max="6152" width="8.140625" style="346" customWidth="1"/>
    <col min="6153" max="6153" width="2.42578125" style="346" customWidth="1"/>
    <col min="6154" max="6154" width="3.5703125" style="346" customWidth="1"/>
    <col min="6155" max="6155" width="5.85546875" style="346" customWidth="1"/>
    <col min="6156" max="6156" width="1.140625" style="346" customWidth="1"/>
    <col min="6157" max="6157" width="5.140625" style="346" customWidth="1"/>
    <col min="6158" max="6158" width="3.28515625" style="346" customWidth="1"/>
    <col min="6159" max="6159" width="1.28515625" style="346" customWidth="1"/>
    <col min="6160" max="6160" width="2.28515625" style="346" customWidth="1"/>
    <col min="6161" max="6162" width="1.28515625" style="346" customWidth="1"/>
    <col min="6163" max="6163" width="11.85546875" style="346" customWidth="1"/>
    <col min="6164" max="6164" width="1.85546875" style="346" customWidth="1"/>
    <col min="6165" max="6165" width="2" style="346" customWidth="1"/>
    <col min="6166" max="6393" width="6.85546875" style="346"/>
    <col min="6394" max="6395" width="1.140625" style="346" customWidth="1"/>
    <col min="6396" max="6396" width="1.28515625" style="346" customWidth="1"/>
    <col min="6397" max="6397" width="7.28515625" style="346" customWidth="1"/>
    <col min="6398" max="6398" width="4.140625" style="346" customWidth="1"/>
    <col min="6399" max="6399" width="2.5703125" style="346" customWidth="1"/>
    <col min="6400" max="6400" width="2.42578125" style="346" customWidth="1"/>
    <col min="6401" max="6401" width="1.28515625" style="346" customWidth="1"/>
    <col min="6402" max="6402" width="1.85546875" style="346" customWidth="1"/>
    <col min="6403" max="6403" width="3.28515625" style="346" customWidth="1"/>
    <col min="6404" max="6404" width="10" style="346" customWidth="1"/>
    <col min="6405" max="6405" width="15.42578125" style="346" customWidth="1"/>
    <col min="6406" max="6406" width="3" style="346" customWidth="1"/>
    <col min="6407" max="6407" width="2.28515625" style="346" customWidth="1"/>
    <col min="6408" max="6408" width="8.140625" style="346" customWidth="1"/>
    <col min="6409" max="6409" width="2.42578125" style="346" customWidth="1"/>
    <col min="6410" max="6410" width="3.5703125" style="346" customWidth="1"/>
    <col min="6411" max="6411" width="5.85546875" style="346" customWidth="1"/>
    <col min="6412" max="6412" width="1.140625" style="346" customWidth="1"/>
    <col min="6413" max="6413" width="5.140625" style="346" customWidth="1"/>
    <col min="6414" max="6414" width="3.28515625" style="346" customWidth="1"/>
    <col min="6415" max="6415" width="1.28515625" style="346" customWidth="1"/>
    <col min="6416" max="6416" width="2.28515625" style="346" customWidth="1"/>
    <col min="6417" max="6418" width="1.28515625" style="346" customWidth="1"/>
    <col min="6419" max="6419" width="11.85546875" style="346" customWidth="1"/>
    <col min="6420" max="6420" width="1.85546875" style="346" customWidth="1"/>
    <col min="6421" max="6421" width="2" style="346" customWidth="1"/>
    <col min="6422" max="6649" width="6.85546875" style="346"/>
    <col min="6650" max="6651" width="1.140625" style="346" customWidth="1"/>
    <col min="6652" max="6652" width="1.28515625" style="346" customWidth="1"/>
    <col min="6653" max="6653" width="7.28515625" style="346" customWidth="1"/>
    <col min="6654" max="6654" width="4.140625" style="346" customWidth="1"/>
    <col min="6655" max="6655" width="2.5703125" style="346" customWidth="1"/>
    <col min="6656" max="6656" width="2.42578125" style="346" customWidth="1"/>
    <col min="6657" max="6657" width="1.28515625" style="346" customWidth="1"/>
    <col min="6658" max="6658" width="1.85546875" style="346" customWidth="1"/>
    <col min="6659" max="6659" width="3.28515625" style="346" customWidth="1"/>
    <col min="6660" max="6660" width="10" style="346" customWidth="1"/>
    <col min="6661" max="6661" width="15.42578125" style="346" customWidth="1"/>
    <col min="6662" max="6662" width="3" style="346" customWidth="1"/>
    <col min="6663" max="6663" width="2.28515625" style="346" customWidth="1"/>
    <col min="6664" max="6664" width="8.140625" style="346" customWidth="1"/>
    <col min="6665" max="6665" width="2.42578125" style="346" customWidth="1"/>
    <col min="6666" max="6666" width="3.5703125" style="346" customWidth="1"/>
    <col min="6667" max="6667" width="5.85546875" style="346" customWidth="1"/>
    <col min="6668" max="6668" width="1.140625" style="346" customWidth="1"/>
    <col min="6669" max="6669" width="5.140625" style="346" customWidth="1"/>
    <col min="6670" max="6670" width="3.28515625" style="346" customWidth="1"/>
    <col min="6671" max="6671" width="1.28515625" style="346" customWidth="1"/>
    <col min="6672" max="6672" width="2.28515625" style="346" customWidth="1"/>
    <col min="6673" max="6674" width="1.28515625" style="346" customWidth="1"/>
    <col min="6675" max="6675" width="11.85546875" style="346" customWidth="1"/>
    <col min="6676" max="6676" width="1.85546875" style="346" customWidth="1"/>
    <col min="6677" max="6677" width="2" style="346" customWidth="1"/>
    <col min="6678" max="6905" width="6.85546875" style="346"/>
    <col min="6906" max="6907" width="1.140625" style="346" customWidth="1"/>
    <col min="6908" max="6908" width="1.28515625" style="346" customWidth="1"/>
    <col min="6909" max="6909" width="7.28515625" style="346" customWidth="1"/>
    <col min="6910" max="6910" width="4.140625" style="346" customWidth="1"/>
    <col min="6911" max="6911" width="2.5703125" style="346" customWidth="1"/>
    <col min="6912" max="6912" width="2.42578125" style="346" customWidth="1"/>
    <col min="6913" max="6913" width="1.28515625" style="346" customWidth="1"/>
    <col min="6914" max="6914" width="1.85546875" style="346" customWidth="1"/>
    <col min="6915" max="6915" width="3.28515625" style="346" customWidth="1"/>
    <col min="6916" max="6916" width="10" style="346" customWidth="1"/>
    <col min="6917" max="6917" width="15.42578125" style="346" customWidth="1"/>
    <col min="6918" max="6918" width="3" style="346" customWidth="1"/>
    <col min="6919" max="6919" width="2.28515625" style="346" customWidth="1"/>
    <col min="6920" max="6920" width="8.140625" style="346" customWidth="1"/>
    <col min="6921" max="6921" width="2.42578125" style="346" customWidth="1"/>
    <col min="6922" max="6922" width="3.5703125" style="346" customWidth="1"/>
    <col min="6923" max="6923" width="5.85546875" style="346" customWidth="1"/>
    <col min="6924" max="6924" width="1.140625" style="346" customWidth="1"/>
    <col min="6925" max="6925" width="5.140625" style="346" customWidth="1"/>
    <col min="6926" max="6926" width="3.28515625" style="346" customWidth="1"/>
    <col min="6927" max="6927" width="1.28515625" style="346" customWidth="1"/>
    <col min="6928" max="6928" width="2.28515625" style="346" customWidth="1"/>
    <col min="6929" max="6930" width="1.28515625" style="346" customWidth="1"/>
    <col min="6931" max="6931" width="11.85546875" style="346" customWidth="1"/>
    <col min="6932" max="6932" width="1.85546875" style="346" customWidth="1"/>
    <col min="6933" max="6933" width="2" style="346" customWidth="1"/>
    <col min="6934" max="7161" width="6.85546875" style="346"/>
    <col min="7162" max="7163" width="1.140625" style="346" customWidth="1"/>
    <col min="7164" max="7164" width="1.28515625" style="346" customWidth="1"/>
    <col min="7165" max="7165" width="7.28515625" style="346" customWidth="1"/>
    <col min="7166" max="7166" width="4.140625" style="346" customWidth="1"/>
    <col min="7167" max="7167" width="2.5703125" style="346" customWidth="1"/>
    <col min="7168" max="7168" width="2.42578125" style="346" customWidth="1"/>
    <col min="7169" max="7169" width="1.28515625" style="346" customWidth="1"/>
    <col min="7170" max="7170" width="1.85546875" style="346" customWidth="1"/>
    <col min="7171" max="7171" width="3.28515625" style="346" customWidth="1"/>
    <col min="7172" max="7172" width="10" style="346" customWidth="1"/>
    <col min="7173" max="7173" width="15.42578125" style="346" customWidth="1"/>
    <col min="7174" max="7174" width="3" style="346" customWidth="1"/>
    <col min="7175" max="7175" width="2.28515625" style="346" customWidth="1"/>
    <col min="7176" max="7176" width="8.140625" style="346" customWidth="1"/>
    <col min="7177" max="7177" width="2.42578125" style="346" customWidth="1"/>
    <col min="7178" max="7178" width="3.5703125" style="346" customWidth="1"/>
    <col min="7179" max="7179" width="5.85546875" style="346" customWidth="1"/>
    <col min="7180" max="7180" width="1.140625" style="346" customWidth="1"/>
    <col min="7181" max="7181" width="5.140625" style="346" customWidth="1"/>
    <col min="7182" max="7182" width="3.28515625" style="346" customWidth="1"/>
    <col min="7183" max="7183" width="1.28515625" style="346" customWidth="1"/>
    <col min="7184" max="7184" width="2.28515625" style="346" customWidth="1"/>
    <col min="7185" max="7186" width="1.28515625" style="346" customWidth="1"/>
    <col min="7187" max="7187" width="11.85546875" style="346" customWidth="1"/>
    <col min="7188" max="7188" width="1.85546875" style="346" customWidth="1"/>
    <col min="7189" max="7189" width="2" style="346" customWidth="1"/>
    <col min="7190" max="7417" width="6.85546875" style="346"/>
    <col min="7418" max="7419" width="1.140625" style="346" customWidth="1"/>
    <col min="7420" max="7420" width="1.28515625" style="346" customWidth="1"/>
    <col min="7421" max="7421" width="7.28515625" style="346" customWidth="1"/>
    <col min="7422" max="7422" width="4.140625" style="346" customWidth="1"/>
    <col min="7423" max="7423" width="2.5703125" style="346" customWidth="1"/>
    <col min="7424" max="7424" width="2.42578125" style="346" customWidth="1"/>
    <col min="7425" max="7425" width="1.28515625" style="346" customWidth="1"/>
    <col min="7426" max="7426" width="1.85546875" style="346" customWidth="1"/>
    <col min="7427" max="7427" width="3.28515625" style="346" customWidth="1"/>
    <col min="7428" max="7428" width="10" style="346" customWidth="1"/>
    <col min="7429" max="7429" width="15.42578125" style="346" customWidth="1"/>
    <col min="7430" max="7430" width="3" style="346" customWidth="1"/>
    <col min="7431" max="7431" width="2.28515625" style="346" customWidth="1"/>
    <col min="7432" max="7432" width="8.140625" style="346" customWidth="1"/>
    <col min="7433" max="7433" width="2.42578125" style="346" customWidth="1"/>
    <col min="7434" max="7434" width="3.5703125" style="346" customWidth="1"/>
    <col min="7435" max="7435" width="5.85546875" style="346" customWidth="1"/>
    <col min="7436" max="7436" width="1.140625" style="346" customWidth="1"/>
    <col min="7437" max="7437" width="5.140625" style="346" customWidth="1"/>
    <col min="7438" max="7438" width="3.28515625" style="346" customWidth="1"/>
    <col min="7439" max="7439" width="1.28515625" style="346" customWidth="1"/>
    <col min="7440" max="7440" width="2.28515625" style="346" customWidth="1"/>
    <col min="7441" max="7442" width="1.28515625" style="346" customWidth="1"/>
    <col min="7443" max="7443" width="11.85546875" style="346" customWidth="1"/>
    <col min="7444" max="7444" width="1.85546875" style="346" customWidth="1"/>
    <col min="7445" max="7445" width="2" style="346" customWidth="1"/>
    <col min="7446" max="7673" width="6.85546875" style="346"/>
    <col min="7674" max="7675" width="1.140625" style="346" customWidth="1"/>
    <col min="7676" max="7676" width="1.28515625" style="346" customWidth="1"/>
    <col min="7677" max="7677" width="7.28515625" style="346" customWidth="1"/>
    <col min="7678" max="7678" width="4.140625" style="346" customWidth="1"/>
    <col min="7679" max="7679" width="2.5703125" style="346" customWidth="1"/>
    <col min="7680" max="7680" width="2.42578125" style="346" customWidth="1"/>
    <col min="7681" max="7681" width="1.28515625" style="346" customWidth="1"/>
    <col min="7682" max="7682" width="1.85546875" style="346" customWidth="1"/>
    <col min="7683" max="7683" width="3.28515625" style="346" customWidth="1"/>
    <col min="7684" max="7684" width="10" style="346" customWidth="1"/>
    <col min="7685" max="7685" width="15.42578125" style="346" customWidth="1"/>
    <col min="7686" max="7686" width="3" style="346" customWidth="1"/>
    <col min="7687" max="7687" width="2.28515625" style="346" customWidth="1"/>
    <col min="7688" max="7688" width="8.140625" style="346" customWidth="1"/>
    <col min="7689" max="7689" width="2.42578125" style="346" customWidth="1"/>
    <col min="7690" max="7690" width="3.5703125" style="346" customWidth="1"/>
    <col min="7691" max="7691" width="5.85546875" style="346" customWidth="1"/>
    <col min="7692" max="7692" width="1.140625" style="346" customWidth="1"/>
    <col min="7693" max="7693" width="5.140625" style="346" customWidth="1"/>
    <col min="7694" max="7694" width="3.28515625" style="346" customWidth="1"/>
    <col min="7695" max="7695" width="1.28515625" style="346" customWidth="1"/>
    <col min="7696" max="7696" width="2.28515625" style="346" customWidth="1"/>
    <col min="7697" max="7698" width="1.28515625" style="346" customWidth="1"/>
    <col min="7699" max="7699" width="11.85546875" style="346" customWidth="1"/>
    <col min="7700" max="7700" width="1.85546875" style="346" customWidth="1"/>
    <col min="7701" max="7701" width="2" style="346" customWidth="1"/>
    <col min="7702" max="7929" width="6.85546875" style="346"/>
    <col min="7930" max="7931" width="1.140625" style="346" customWidth="1"/>
    <col min="7932" max="7932" width="1.28515625" style="346" customWidth="1"/>
    <col min="7933" max="7933" width="7.28515625" style="346" customWidth="1"/>
    <col min="7934" max="7934" width="4.140625" style="346" customWidth="1"/>
    <col min="7935" max="7935" width="2.5703125" style="346" customWidth="1"/>
    <col min="7936" max="7936" width="2.42578125" style="346" customWidth="1"/>
    <col min="7937" max="7937" width="1.28515625" style="346" customWidth="1"/>
    <col min="7938" max="7938" width="1.85546875" style="346" customWidth="1"/>
    <col min="7939" max="7939" width="3.28515625" style="346" customWidth="1"/>
    <col min="7940" max="7940" width="10" style="346" customWidth="1"/>
    <col min="7941" max="7941" width="15.42578125" style="346" customWidth="1"/>
    <col min="7942" max="7942" width="3" style="346" customWidth="1"/>
    <col min="7943" max="7943" width="2.28515625" style="346" customWidth="1"/>
    <col min="7944" max="7944" width="8.140625" style="346" customWidth="1"/>
    <col min="7945" max="7945" width="2.42578125" style="346" customWidth="1"/>
    <col min="7946" max="7946" width="3.5703125" style="346" customWidth="1"/>
    <col min="7947" max="7947" width="5.85546875" style="346" customWidth="1"/>
    <col min="7948" max="7948" width="1.140625" style="346" customWidth="1"/>
    <col min="7949" max="7949" width="5.140625" style="346" customWidth="1"/>
    <col min="7950" max="7950" width="3.28515625" style="346" customWidth="1"/>
    <col min="7951" max="7951" width="1.28515625" style="346" customWidth="1"/>
    <col min="7952" max="7952" width="2.28515625" style="346" customWidth="1"/>
    <col min="7953" max="7954" width="1.28515625" style="346" customWidth="1"/>
    <col min="7955" max="7955" width="11.85546875" style="346" customWidth="1"/>
    <col min="7956" max="7956" width="1.85546875" style="346" customWidth="1"/>
    <col min="7957" max="7957" width="2" style="346" customWidth="1"/>
    <col min="7958" max="8185" width="6.85546875" style="346"/>
    <col min="8186" max="8187" width="1.140625" style="346" customWidth="1"/>
    <col min="8188" max="8188" width="1.28515625" style="346" customWidth="1"/>
    <col min="8189" max="8189" width="7.28515625" style="346" customWidth="1"/>
    <col min="8190" max="8190" width="4.140625" style="346" customWidth="1"/>
    <col min="8191" max="8191" width="2.5703125" style="346" customWidth="1"/>
    <col min="8192" max="8192" width="2.42578125" style="346" customWidth="1"/>
    <col min="8193" max="8193" width="1.28515625" style="346" customWidth="1"/>
    <col min="8194" max="8194" width="1.85546875" style="346" customWidth="1"/>
    <col min="8195" max="8195" width="3.28515625" style="346" customWidth="1"/>
    <col min="8196" max="8196" width="10" style="346" customWidth="1"/>
    <col min="8197" max="8197" width="15.42578125" style="346" customWidth="1"/>
    <col min="8198" max="8198" width="3" style="346" customWidth="1"/>
    <col min="8199" max="8199" width="2.28515625" style="346" customWidth="1"/>
    <col min="8200" max="8200" width="8.140625" style="346" customWidth="1"/>
    <col min="8201" max="8201" width="2.42578125" style="346" customWidth="1"/>
    <col min="8202" max="8202" width="3.5703125" style="346" customWidth="1"/>
    <col min="8203" max="8203" width="5.85546875" style="346" customWidth="1"/>
    <col min="8204" max="8204" width="1.140625" style="346" customWidth="1"/>
    <col min="8205" max="8205" width="5.140625" style="346" customWidth="1"/>
    <col min="8206" max="8206" width="3.28515625" style="346" customWidth="1"/>
    <col min="8207" max="8207" width="1.28515625" style="346" customWidth="1"/>
    <col min="8208" max="8208" width="2.28515625" style="346" customWidth="1"/>
    <col min="8209" max="8210" width="1.28515625" style="346" customWidth="1"/>
    <col min="8211" max="8211" width="11.85546875" style="346" customWidth="1"/>
    <col min="8212" max="8212" width="1.85546875" style="346" customWidth="1"/>
    <col min="8213" max="8213" width="2" style="346" customWidth="1"/>
    <col min="8214" max="8441" width="6.85546875" style="346"/>
    <col min="8442" max="8443" width="1.140625" style="346" customWidth="1"/>
    <col min="8444" max="8444" width="1.28515625" style="346" customWidth="1"/>
    <col min="8445" max="8445" width="7.28515625" style="346" customWidth="1"/>
    <col min="8446" max="8446" width="4.140625" style="346" customWidth="1"/>
    <col min="8447" max="8447" width="2.5703125" style="346" customWidth="1"/>
    <col min="8448" max="8448" width="2.42578125" style="346" customWidth="1"/>
    <col min="8449" max="8449" width="1.28515625" style="346" customWidth="1"/>
    <col min="8450" max="8450" width="1.85546875" style="346" customWidth="1"/>
    <col min="8451" max="8451" width="3.28515625" style="346" customWidth="1"/>
    <col min="8452" max="8452" width="10" style="346" customWidth="1"/>
    <col min="8453" max="8453" width="15.42578125" style="346" customWidth="1"/>
    <col min="8454" max="8454" width="3" style="346" customWidth="1"/>
    <col min="8455" max="8455" width="2.28515625" style="346" customWidth="1"/>
    <col min="8456" max="8456" width="8.140625" style="346" customWidth="1"/>
    <col min="8457" max="8457" width="2.42578125" style="346" customWidth="1"/>
    <col min="8458" max="8458" width="3.5703125" style="346" customWidth="1"/>
    <col min="8459" max="8459" width="5.85546875" style="346" customWidth="1"/>
    <col min="8460" max="8460" width="1.140625" style="346" customWidth="1"/>
    <col min="8461" max="8461" width="5.140625" style="346" customWidth="1"/>
    <col min="8462" max="8462" width="3.28515625" style="346" customWidth="1"/>
    <col min="8463" max="8463" width="1.28515625" style="346" customWidth="1"/>
    <col min="8464" max="8464" width="2.28515625" style="346" customWidth="1"/>
    <col min="8465" max="8466" width="1.28515625" style="346" customWidth="1"/>
    <col min="8467" max="8467" width="11.85546875" style="346" customWidth="1"/>
    <col min="8468" max="8468" width="1.85546875" style="346" customWidth="1"/>
    <col min="8469" max="8469" width="2" style="346" customWidth="1"/>
    <col min="8470" max="8697" width="6.85546875" style="346"/>
    <col min="8698" max="8699" width="1.140625" style="346" customWidth="1"/>
    <col min="8700" max="8700" width="1.28515625" style="346" customWidth="1"/>
    <col min="8701" max="8701" width="7.28515625" style="346" customWidth="1"/>
    <col min="8702" max="8702" width="4.140625" style="346" customWidth="1"/>
    <col min="8703" max="8703" width="2.5703125" style="346" customWidth="1"/>
    <col min="8704" max="8704" width="2.42578125" style="346" customWidth="1"/>
    <col min="8705" max="8705" width="1.28515625" style="346" customWidth="1"/>
    <col min="8706" max="8706" width="1.85546875" style="346" customWidth="1"/>
    <col min="8707" max="8707" width="3.28515625" style="346" customWidth="1"/>
    <col min="8708" max="8708" width="10" style="346" customWidth="1"/>
    <col min="8709" max="8709" width="15.42578125" style="346" customWidth="1"/>
    <col min="8710" max="8710" width="3" style="346" customWidth="1"/>
    <col min="8711" max="8711" width="2.28515625" style="346" customWidth="1"/>
    <col min="8712" max="8712" width="8.140625" style="346" customWidth="1"/>
    <col min="8713" max="8713" width="2.42578125" style="346" customWidth="1"/>
    <col min="8714" max="8714" width="3.5703125" style="346" customWidth="1"/>
    <col min="8715" max="8715" width="5.85546875" style="346" customWidth="1"/>
    <col min="8716" max="8716" width="1.140625" style="346" customWidth="1"/>
    <col min="8717" max="8717" width="5.140625" style="346" customWidth="1"/>
    <col min="8718" max="8718" width="3.28515625" style="346" customWidth="1"/>
    <col min="8719" max="8719" width="1.28515625" style="346" customWidth="1"/>
    <col min="8720" max="8720" width="2.28515625" style="346" customWidth="1"/>
    <col min="8721" max="8722" width="1.28515625" style="346" customWidth="1"/>
    <col min="8723" max="8723" width="11.85546875" style="346" customWidth="1"/>
    <col min="8724" max="8724" width="1.85546875" style="346" customWidth="1"/>
    <col min="8725" max="8725" width="2" style="346" customWidth="1"/>
    <col min="8726" max="8953" width="6.85546875" style="346"/>
    <col min="8954" max="8955" width="1.140625" style="346" customWidth="1"/>
    <col min="8956" max="8956" width="1.28515625" style="346" customWidth="1"/>
    <col min="8957" max="8957" width="7.28515625" style="346" customWidth="1"/>
    <col min="8958" max="8958" width="4.140625" style="346" customWidth="1"/>
    <col min="8959" max="8959" width="2.5703125" style="346" customWidth="1"/>
    <col min="8960" max="8960" width="2.42578125" style="346" customWidth="1"/>
    <col min="8961" max="8961" width="1.28515625" style="346" customWidth="1"/>
    <col min="8962" max="8962" width="1.85546875" style="346" customWidth="1"/>
    <col min="8963" max="8963" width="3.28515625" style="346" customWidth="1"/>
    <col min="8964" max="8964" width="10" style="346" customWidth="1"/>
    <col min="8965" max="8965" width="15.42578125" style="346" customWidth="1"/>
    <col min="8966" max="8966" width="3" style="346" customWidth="1"/>
    <col min="8967" max="8967" width="2.28515625" style="346" customWidth="1"/>
    <col min="8968" max="8968" width="8.140625" style="346" customWidth="1"/>
    <col min="8969" max="8969" width="2.42578125" style="346" customWidth="1"/>
    <col min="8970" max="8970" width="3.5703125" style="346" customWidth="1"/>
    <col min="8971" max="8971" width="5.85546875" style="346" customWidth="1"/>
    <col min="8972" max="8972" width="1.140625" style="346" customWidth="1"/>
    <col min="8973" max="8973" width="5.140625" style="346" customWidth="1"/>
    <col min="8974" max="8974" width="3.28515625" style="346" customWidth="1"/>
    <col min="8975" max="8975" width="1.28515625" style="346" customWidth="1"/>
    <col min="8976" max="8976" width="2.28515625" style="346" customWidth="1"/>
    <col min="8977" max="8978" width="1.28515625" style="346" customWidth="1"/>
    <col min="8979" max="8979" width="11.85546875" style="346" customWidth="1"/>
    <col min="8980" max="8980" width="1.85546875" style="346" customWidth="1"/>
    <col min="8981" max="8981" width="2" style="346" customWidth="1"/>
    <col min="8982" max="9209" width="6.85546875" style="346"/>
    <col min="9210" max="9211" width="1.140625" style="346" customWidth="1"/>
    <col min="9212" max="9212" width="1.28515625" style="346" customWidth="1"/>
    <col min="9213" max="9213" width="7.28515625" style="346" customWidth="1"/>
    <col min="9214" max="9214" width="4.140625" style="346" customWidth="1"/>
    <col min="9215" max="9215" width="2.5703125" style="346" customWidth="1"/>
    <col min="9216" max="9216" width="2.42578125" style="346" customWidth="1"/>
    <col min="9217" max="9217" width="1.28515625" style="346" customWidth="1"/>
    <col min="9218" max="9218" width="1.85546875" style="346" customWidth="1"/>
    <col min="9219" max="9219" width="3.28515625" style="346" customWidth="1"/>
    <col min="9220" max="9220" width="10" style="346" customWidth="1"/>
    <col min="9221" max="9221" width="15.42578125" style="346" customWidth="1"/>
    <col min="9222" max="9222" width="3" style="346" customWidth="1"/>
    <col min="9223" max="9223" width="2.28515625" style="346" customWidth="1"/>
    <col min="9224" max="9224" width="8.140625" style="346" customWidth="1"/>
    <col min="9225" max="9225" width="2.42578125" style="346" customWidth="1"/>
    <col min="9226" max="9226" width="3.5703125" style="346" customWidth="1"/>
    <col min="9227" max="9227" width="5.85546875" style="346" customWidth="1"/>
    <col min="9228" max="9228" width="1.140625" style="346" customWidth="1"/>
    <col min="9229" max="9229" width="5.140625" style="346" customWidth="1"/>
    <col min="9230" max="9230" width="3.28515625" style="346" customWidth="1"/>
    <col min="9231" max="9231" width="1.28515625" style="346" customWidth="1"/>
    <col min="9232" max="9232" width="2.28515625" style="346" customWidth="1"/>
    <col min="9233" max="9234" width="1.28515625" style="346" customWidth="1"/>
    <col min="9235" max="9235" width="11.85546875" style="346" customWidth="1"/>
    <col min="9236" max="9236" width="1.85546875" style="346" customWidth="1"/>
    <col min="9237" max="9237" width="2" style="346" customWidth="1"/>
    <col min="9238" max="9465" width="6.85546875" style="346"/>
    <col min="9466" max="9467" width="1.140625" style="346" customWidth="1"/>
    <col min="9468" max="9468" width="1.28515625" style="346" customWidth="1"/>
    <col min="9469" max="9469" width="7.28515625" style="346" customWidth="1"/>
    <col min="9470" max="9470" width="4.140625" style="346" customWidth="1"/>
    <col min="9471" max="9471" width="2.5703125" style="346" customWidth="1"/>
    <col min="9472" max="9472" width="2.42578125" style="346" customWidth="1"/>
    <col min="9473" max="9473" width="1.28515625" style="346" customWidth="1"/>
    <col min="9474" max="9474" width="1.85546875" style="346" customWidth="1"/>
    <col min="9475" max="9475" width="3.28515625" style="346" customWidth="1"/>
    <col min="9476" max="9476" width="10" style="346" customWidth="1"/>
    <col min="9477" max="9477" width="15.42578125" style="346" customWidth="1"/>
    <col min="9478" max="9478" width="3" style="346" customWidth="1"/>
    <col min="9479" max="9479" width="2.28515625" style="346" customWidth="1"/>
    <col min="9480" max="9480" width="8.140625" style="346" customWidth="1"/>
    <col min="9481" max="9481" width="2.42578125" style="346" customWidth="1"/>
    <col min="9482" max="9482" width="3.5703125" style="346" customWidth="1"/>
    <col min="9483" max="9483" width="5.85546875" style="346" customWidth="1"/>
    <col min="9484" max="9484" width="1.140625" style="346" customWidth="1"/>
    <col min="9485" max="9485" width="5.140625" style="346" customWidth="1"/>
    <col min="9486" max="9486" width="3.28515625" style="346" customWidth="1"/>
    <col min="9487" max="9487" width="1.28515625" style="346" customWidth="1"/>
    <col min="9488" max="9488" width="2.28515625" style="346" customWidth="1"/>
    <col min="9489" max="9490" width="1.28515625" style="346" customWidth="1"/>
    <col min="9491" max="9491" width="11.85546875" style="346" customWidth="1"/>
    <col min="9492" max="9492" width="1.85546875" style="346" customWidth="1"/>
    <col min="9493" max="9493" width="2" style="346" customWidth="1"/>
    <col min="9494" max="9721" width="6.85546875" style="346"/>
    <col min="9722" max="9723" width="1.140625" style="346" customWidth="1"/>
    <col min="9724" max="9724" width="1.28515625" style="346" customWidth="1"/>
    <col min="9725" max="9725" width="7.28515625" style="346" customWidth="1"/>
    <col min="9726" max="9726" width="4.140625" style="346" customWidth="1"/>
    <col min="9727" max="9727" width="2.5703125" style="346" customWidth="1"/>
    <col min="9728" max="9728" width="2.42578125" style="346" customWidth="1"/>
    <col min="9729" max="9729" width="1.28515625" style="346" customWidth="1"/>
    <col min="9730" max="9730" width="1.85546875" style="346" customWidth="1"/>
    <col min="9731" max="9731" width="3.28515625" style="346" customWidth="1"/>
    <col min="9732" max="9732" width="10" style="346" customWidth="1"/>
    <col min="9733" max="9733" width="15.42578125" style="346" customWidth="1"/>
    <col min="9734" max="9734" width="3" style="346" customWidth="1"/>
    <col min="9735" max="9735" width="2.28515625" style="346" customWidth="1"/>
    <col min="9736" max="9736" width="8.140625" style="346" customWidth="1"/>
    <col min="9737" max="9737" width="2.42578125" style="346" customWidth="1"/>
    <col min="9738" max="9738" width="3.5703125" style="346" customWidth="1"/>
    <col min="9739" max="9739" width="5.85546875" style="346" customWidth="1"/>
    <col min="9740" max="9740" width="1.140625" style="346" customWidth="1"/>
    <col min="9741" max="9741" width="5.140625" style="346" customWidth="1"/>
    <col min="9742" max="9742" width="3.28515625" style="346" customWidth="1"/>
    <col min="9743" max="9743" width="1.28515625" style="346" customWidth="1"/>
    <col min="9744" max="9744" width="2.28515625" style="346" customWidth="1"/>
    <col min="9745" max="9746" width="1.28515625" style="346" customWidth="1"/>
    <col min="9747" max="9747" width="11.85546875" style="346" customWidth="1"/>
    <col min="9748" max="9748" width="1.85546875" style="346" customWidth="1"/>
    <col min="9749" max="9749" width="2" style="346" customWidth="1"/>
    <col min="9750" max="9977" width="6.85546875" style="346"/>
    <col min="9978" max="9979" width="1.140625" style="346" customWidth="1"/>
    <col min="9980" max="9980" width="1.28515625" style="346" customWidth="1"/>
    <col min="9981" max="9981" width="7.28515625" style="346" customWidth="1"/>
    <col min="9982" max="9982" width="4.140625" style="346" customWidth="1"/>
    <col min="9983" max="9983" width="2.5703125" style="346" customWidth="1"/>
    <col min="9984" max="9984" width="2.42578125" style="346" customWidth="1"/>
    <col min="9985" max="9985" width="1.28515625" style="346" customWidth="1"/>
    <col min="9986" max="9986" width="1.85546875" style="346" customWidth="1"/>
    <col min="9987" max="9987" width="3.28515625" style="346" customWidth="1"/>
    <col min="9988" max="9988" width="10" style="346" customWidth="1"/>
    <col min="9989" max="9989" width="15.42578125" style="346" customWidth="1"/>
    <col min="9990" max="9990" width="3" style="346" customWidth="1"/>
    <col min="9991" max="9991" width="2.28515625" style="346" customWidth="1"/>
    <col min="9992" max="9992" width="8.140625" style="346" customWidth="1"/>
    <col min="9993" max="9993" width="2.42578125" style="346" customWidth="1"/>
    <col min="9994" max="9994" width="3.5703125" style="346" customWidth="1"/>
    <col min="9995" max="9995" width="5.85546875" style="346" customWidth="1"/>
    <col min="9996" max="9996" width="1.140625" style="346" customWidth="1"/>
    <col min="9997" max="9997" width="5.140625" style="346" customWidth="1"/>
    <col min="9998" max="9998" width="3.28515625" style="346" customWidth="1"/>
    <col min="9999" max="9999" width="1.28515625" style="346" customWidth="1"/>
    <col min="10000" max="10000" width="2.28515625" style="346" customWidth="1"/>
    <col min="10001" max="10002" width="1.28515625" style="346" customWidth="1"/>
    <col min="10003" max="10003" width="11.85546875" style="346" customWidth="1"/>
    <col min="10004" max="10004" width="1.85546875" style="346" customWidth="1"/>
    <col min="10005" max="10005" width="2" style="346" customWidth="1"/>
    <col min="10006" max="10233" width="6.85546875" style="346"/>
    <col min="10234" max="10235" width="1.140625" style="346" customWidth="1"/>
    <col min="10236" max="10236" width="1.28515625" style="346" customWidth="1"/>
    <col min="10237" max="10237" width="7.28515625" style="346" customWidth="1"/>
    <col min="10238" max="10238" width="4.140625" style="346" customWidth="1"/>
    <col min="10239" max="10239" width="2.5703125" style="346" customWidth="1"/>
    <col min="10240" max="10240" width="2.42578125" style="346" customWidth="1"/>
    <col min="10241" max="10241" width="1.28515625" style="346" customWidth="1"/>
    <col min="10242" max="10242" width="1.85546875" style="346" customWidth="1"/>
    <col min="10243" max="10243" width="3.28515625" style="346" customWidth="1"/>
    <col min="10244" max="10244" width="10" style="346" customWidth="1"/>
    <col min="10245" max="10245" width="15.42578125" style="346" customWidth="1"/>
    <col min="10246" max="10246" width="3" style="346" customWidth="1"/>
    <col min="10247" max="10247" width="2.28515625" style="346" customWidth="1"/>
    <col min="10248" max="10248" width="8.140625" style="346" customWidth="1"/>
    <col min="10249" max="10249" width="2.42578125" style="346" customWidth="1"/>
    <col min="10250" max="10250" width="3.5703125" style="346" customWidth="1"/>
    <col min="10251" max="10251" width="5.85546875" style="346" customWidth="1"/>
    <col min="10252" max="10252" width="1.140625" style="346" customWidth="1"/>
    <col min="10253" max="10253" width="5.140625" style="346" customWidth="1"/>
    <col min="10254" max="10254" width="3.28515625" style="346" customWidth="1"/>
    <col min="10255" max="10255" width="1.28515625" style="346" customWidth="1"/>
    <col min="10256" max="10256" width="2.28515625" style="346" customWidth="1"/>
    <col min="10257" max="10258" width="1.28515625" style="346" customWidth="1"/>
    <col min="10259" max="10259" width="11.85546875" style="346" customWidth="1"/>
    <col min="10260" max="10260" width="1.85546875" style="346" customWidth="1"/>
    <col min="10261" max="10261" width="2" style="346" customWidth="1"/>
    <col min="10262" max="10489" width="6.85546875" style="346"/>
    <col min="10490" max="10491" width="1.140625" style="346" customWidth="1"/>
    <col min="10492" max="10492" width="1.28515625" style="346" customWidth="1"/>
    <col min="10493" max="10493" width="7.28515625" style="346" customWidth="1"/>
    <col min="10494" max="10494" width="4.140625" style="346" customWidth="1"/>
    <col min="10495" max="10495" width="2.5703125" style="346" customWidth="1"/>
    <col min="10496" max="10496" width="2.42578125" style="346" customWidth="1"/>
    <col min="10497" max="10497" width="1.28515625" style="346" customWidth="1"/>
    <col min="10498" max="10498" width="1.85546875" style="346" customWidth="1"/>
    <col min="10499" max="10499" width="3.28515625" style="346" customWidth="1"/>
    <col min="10500" max="10500" width="10" style="346" customWidth="1"/>
    <col min="10501" max="10501" width="15.42578125" style="346" customWidth="1"/>
    <col min="10502" max="10502" width="3" style="346" customWidth="1"/>
    <col min="10503" max="10503" width="2.28515625" style="346" customWidth="1"/>
    <col min="10504" max="10504" width="8.140625" style="346" customWidth="1"/>
    <col min="10505" max="10505" width="2.42578125" style="346" customWidth="1"/>
    <col min="10506" max="10506" width="3.5703125" style="346" customWidth="1"/>
    <col min="10507" max="10507" width="5.85546875" style="346" customWidth="1"/>
    <col min="10508" max="10508" width="1.140625" style="346" customWidth="1"/>
    <col min="10509" max="10509" width="5.140625" style="346" customWidth="1"/>
    <col min="10510" max="10510" width="3.28515625" style="346" customWidth="1"/>
    <col min="10511" max="10511" width="1.28515625" style="346" customWidth="1"/>
    <col min="10512" max="10512" width="2.28515625" style="346" customWidth="1"/>
    <col min="10513" max="10514" width="1.28515625" style="346" customWidth="1"/>
    <col min="10515" max="10515" width="11.85546875" style="346" customWidth="1"/>
    <col min="10516" max="10516" width="1.85546875" style="346" customWidth="1"/>
    <col min="10517" max="10517" width="2" style="346" customWidth="1"/>
    <col min="10518" max="10745" width="6.85546875" style="346"/>
    <col min="10746" max="10747" width="1.140625" style="346" customWidth="1"/>
    <col min="10748" max="10748" width="1.28515625" style="346" customWidth="1"/>
    <col min="10749" max="10749" width="7.28515625" style="346" customWidth="1"/>
    <col min="10750" max="10750" width="4.140625" style="346" customWidth="1"/>
    <col min="10751" max="10751" width="2.5703125" style="346" customWidth="1"/>
    <col min="10752" max="10752" width="2.42578125" style="346" customWidth="1"/>
    <col min="10753" max="10753" width="1.28515625" style="346" customWidth="1"/>
    <col min="10754" max="10754" width="1.85546875" style="346" customWidth="1"/>
    <col min="10755" max="10755" width="3.28515625" style="346" customWidth="1"/>
    <col min="10756" max="10756" width="10" style="346" customWidth="1"/>
    <col min="10757" max="10757" width="15.42578125" style="346" customWidth="1"/>
    <col min="10758" max="10758" width="3" style="346" customWidth="1"/>
    <col min="10759" max="10759" width="2.28515625" style="346" customWidth="1"/>
    <col min="10760" max="10760" width="8.140625" style="346" customWidth="1"/>
    <col min="10761" max="10761" width="2.42578125" style="346" customWidth="1"/>
    <col min="10762" max="10762" width="3.5703125" style="346" customWidth="1"/>
    <col min="10763" max="10763" width="5.85546875" style="346" customWidth="1"/>
    <col min="10764" max="10764" width="1.140625" style="346" customWidth="1"/>
    <col min="10765" max="10765" width="5.140625" style="346" customWidth="1"/>
    <col min="10766" max="10766" width="3.28515625" style="346" customWidth="1"/>
    <col min="10767" max="10767" width="1.28515625" style="346" customWidth="1"/>
    <col min="10768" max="10768" width="2.28515625" style="346" customWidth="1"/>
    <col min="10769" max="10770" width="1.28515625" style="346" customWidth="1"/>
    <col min="10771" max="10771" width="11.85546875" style="346" customWidth="1"/>
    <col min="10772" max="10772" width="1.85546875" style="346" customWidth="1"/>
    <col min="10773" max="10773" width="2" style="346" customWidth="1"/>
    <col min="10774" max="11001" width="6.85546875" style="346"/>
    <col min="11002" max="11003" width="1.140625" style="346" customWidth="1"/>
    <col min="11004" max="11004" width="1.28515625" style="346" customWidth="1"/>
    <col min="11005" max="11005" width="7.28515625" style="346" customWidth="1"/>
    <col min="11006" max="11006" width="4.140625" style="346" customWidth="1"/>
    <col min="11007" max="11007" width="2.5703125" style="346" customWidth="1"/>
    <col min="11008" max="11008" width="2.42578125" style="346" customWidth="1"/>
    <col min="11009" max="11009" width="1.28515625" style="346" customWidth="1"/>
    <col min="11010" max="11010" width="1.85546875" style="346" customWidth="1"/>
    <col min="11011" max="11011" width="3.28515625" style="346" customWidth="1"/>
    <col min="11012" max="11012" width="10" style="346" customWidth="1"/>
    <col min="11013" max="11013" width="15.42578125" style="346" customWidth="1"/>
    <col min="11014" max="11014" width="3" style="346" customWidth="1"/>
    <col min="11015" max="11015" width="2.28515625" style="346" customWidth="1"/>
    <col min="11016" max="11016" width="8.140625" style="346" customWidth="1"/>
    <col min="11017" max="11017" width="2.42578125" style="346" customWidth="1"/>
    <col min="11018" max="11018" width="3.5703125" style="346" customWidth="1"/>
    <col min="11019" max="11019" width="5.85546875" style="346" customWidth="1"/>
    <col min="11020" max="11020" width="1.140625" style="346" customWidth="1"/>
    <col min="11021" max="11021" width="5.140625" style="346" customWidth="1"/>
    <col min="11022" max="11022" width="3.28515625" style="346" customWidth="1"/>
    <col min="11023" max="11023" width="1.28515625" style="346" customWidth="1"/>
    <col min="11024" max="11024" width="2.28515625" style="346" customWidth="1"/>
    <col min="11025" max="11026" width="1.28515625" style="346" customWidth="1"/>
    <col min="11027" max="11027" width="11.85546875" style="346" customWidth="1"/>
    <col min="11028" max="11028" width="1.85546875" style="346" customWidth="1"/>
    <col min="11029" max="11029" width="2" style="346" customWidth="1"/>
    <col min="11030" max="11257" width="6.85546875" style="346"/>
    <col min="11258" max="11259" width="1.140625" style="346" customWidth="1"/>
    <col min="11260" max="11260" width="1.28515625" style="346" customWidth="1"/>
    <col min="11261" max="11261" width="7.28515625" style="346" customWidth="1"/>
    <col min="11262" max="11262" width="4.140625" style="346" customWidth="1"/>
    <col min="11263" max="11263" width="2.5703125" style="346" customWidth="1"/>
    <col min="11264" max="11264" width="2.42578125" style="346" customWidth="1"/>
    <col min="11265" max="11265" width="1.28515625" style="346" customWidth="1"/>
    <col min="11266" max="11266" width="1.85546875" style="346" customWidth="1"/>
    <col min="11267" max="11267" width="3.28515625" style="346" customWidth="1"/>
    <col min="11268" max="11268" width="10" style="346" customWidth="1"/>
    <col min="11269" max="11269" width="15.42578125" style="346" customWidth="1"/>
    <col min="11270" max="11270" width="3" style="346" customWidth="1"/>
    <col min="11271" max="11271" width="2.28515625" style="346" customWidth="1"/>
    <col min="11272" max="11272" width="8.140625" style="346" customWidth="1"/>
    <col min="11273" max="11273" width="2.42578125" style="346" customWidth="1"/>
    <col min="11274" max="11274" width="3.5703125" style="346" customWidth="1"/>
    <col min="11275" max="11275" width="5.85546875" style="346" customWidth="1"/>
    <col min="11276" max="11276" width="1.140625" style="346" customWidth="1"/>
    <col min="11277" max="11277" width="5.140625" style="346" customWidth="1"/>
    <col min="11278" max="11278" width="3.28515625" style="346" customWidth="1"/>
    <col min="11279" max="11279" width="1.28515625" style="346" customWidth="1"/>
    <col min="11280" max="11280" width="2.28515625" style="346" customWidth="1"/>
    <col min="11281" max="11282" width="1.28515625" style="346" customWidth="1"/>
    <col min="11283" max="11283" width="11.85546875" style="346" customWidth="1"/>
    <col min="11284" max="11284" width="1.85546875" style="346" customWidth="1"/>
    <col min="11285" max="11285" width="2" style="346" customWidth="1"/>
    <col min="11286" max="11513" width="6.85546875" style="346"/>
    <col min="11514" max="11515" width="1.140625" style="346" customWidth="1"/>
    <col min="11516" max="11516" width="1.28515625" style="346" customWidth="1"/>
    <col min="11517" max="11517" width="7.28515625" style="346" customWidth="1"/>
    <col min="11518" max="11518" width="4.140625" style="346" customWidth="1"/>
    <col min="11519" max="11519" width="2.5703125" style="346" customWidth="1"/>
    <col min="11520" max="11520" width="2.42578125" style="346" customWidth="1"/>
    <col min="11521" max="11521" width="1.28515625" style="346" customWidth="1"/>
    <col min="11522" max="11522" width="1.85546875" style="346" customWidth="1"/>
    <col min="11523" max="11523" width="3.28515625" style="346" customWidth="1"/>
    <col min="11524" max="11524" width="10" style="346" customWidth="1"/>
    <col min="11525" max="11525" width="15.42578125" style="346" customWidth="1"/>
    <col min="11526" max="11526" width="3" style="346" customWidth="1"/>
    <col min="11527" max="11527" width="2.28515625" style="346" customWidth="1"/>
    <col min="11528" max="11528" width="8.140625" style="346" customWidth="1"/>
    <col min="11529" max="11529" width="2.42578125" style="346" customWidth="1"/>
    <col min="11530" max="11530" width="3.5703125" style="346" customWidth="1"/>
    <col min="11531" max="11531" width="5.85546875" style="346" customWidth="1"/>
    <col min="11532" max="11532" width="1.140625" style="346" customWidth="1"/>
    <col min="11533" max="11533" width="5.140625" style="346" customWidth="1"/>
    <col min="11534" max="11534" width="3.28515625" style="346" customWidth="1"/>
    <col min="11535" max="11535" width="1.28515625" style="346" customWidth="1"/>
    <col min="11536" max="11536" width="2.28515625" style="346" customWidth="1"/>
    <col min="11537" max="11538" width="1.28515625" style="346" customWidth="1"/>
    <col min="11539" max="11539" width="11.85546875" style="346" customWidth="1"/>
    <col min="11540" max="11540" width="1.85546875" style="346" customWidth="1"/>
    <col min="11541" max="11541" width="2" style="346" customWidth="1"/>
    <col min="11542" max="11769" width="6.85546875" style="346"/>
    <col min="11770" max="11771" width="1.140625" style="346" customWidth="1"/>
    <col min="11772" max="11772" width="1.28515625" style="346" customWidth="1"/>
    <col min="11773" max="11773" width="7.28515625" style="346" customWidth="1"/>
    <col min="11774" max="11774" width="4.140625" style="346" customWidth="1"/>
    <col min="11775" max="11775" width="2.5703125" style="346" customWidth="1"/>
    <col min="11776" max="11776" width="2.42578125" style="346" customWidth="1"/>
    <col min="11777" max="11777" width="1.28515625" style="346" customWidth="1"/>
    <col min="11778" max="11778" width="1.85546875" style="346" customWidth="1"/>
    <col min="11779" max="11779" width="3.28515625" style="346" customWidth="1"/>
    <col min="11780" max="11780" width="10" style="346" customWidth="1"/>
    <col min="11781" max="11781" width="15.42578125" style="346" customWidth="1"/>
    <col min="11782" max="11782" width="3" style="346" customWidth="1"/>
    <col min="11783" max="11783" width="2.28515625" style="346" customWidth="1"/>
    <col min="11784" max="11784" width="8.140625" style="346" customWidth="1"/>
    <col min="11785" max="11785" width="2.42578125" style="346" customWidth="1"/>
    <col min="11786" max="11786" width="3.5703125" style="346" customWidth="1"/>
    <col min="11787" max="11787" width="5.85546875" style="346" customWidth="1"/>
    <col min="11788" max="11788" width="1.140625" style="346" customWidth="1"/>
    <col min="11789" max="11789" width="5.140625" style="346" customWidth="1"/>
    <col min="11790" max="11790" width="3.28515625" style="346" customWidth="1"/>
    <col min="11791" max="11791" width="1.28515625" style="346" customWidth="1"/>
    <col min="11792" max="11792" width="2.28515625" style="346" customWidth="1"/>
    <col min="11793" max="11794" width="1.28515625" style="346" customWidth="1"/>
    <col min="11795" max="11795" width="11.85546875" style="346" customWidth="1"/>
    <col min="11796" max="11796" width="1.85546875" style="346" customWidth="1"/>
    <col min="11797" max="11797" width="2" style="346" customWidth="1"/>
    <col min="11798" max="12025" width="6.85546875" style="346"/>
    <col min="12026" max="12027" width="1.140625" style="346" customWidth="1"/>
    <col min="12028" max="12028" width="1.28515625" style="346" customWidth="1"/>
    <col min="12029" max="12029" width="7.28515625" style="346" customWidth="1"/>
    <col min="12030" max="12030" width="4.140625" style="346" customWidth="1"/>
    <col min="12031" max="12031" width="2.5703125" style="346" customWidth="1"/>
    <col min="12032" max="12032" width="2.42578125" style="346" customWidth="1"/>
    <col min="12033" max="12033" width="1.28515625" style="346" customWidth="1"/>
    <col min="12034" max="12034" width="1.85546875" style="346" customWidth="1"/>
    <col min="12035" max="12035" width="3.28515625" style="346" customWidth="1"/>
    <col min="12036" max="12036" width="10" style="346" customWidth="1"/>
    <col min="12037" max="12037" width="15.42578125" style="346" customWidth="1"/>
    <col min="12038" max="12038" width="3" style="346" customWidth="1"/>
    <col min="12039" max="12039" width="2.28515625" style="346" customWidth="1"/>
    <col min="12040" max="12040" width="8.140625" style="346" customWidth="1"/>
    <col min="12041" max="12041" width="2.42578125" style="346" customWidth="1"/>
    <col min="12042" max="12042" width="3.5703125" style="346" customWidth="1"/>
    <col min="12043" max="12043" width="5.85546875" style="346" customWidth="1"/>
    <col min="12044" max="12044" width="1.140625" style="346" customWidth="1"/>
    <col min="12045" max="12045" width="5.140625" style="346" customWidth="1"/>
    <col min="12046" max="12046" width="3.28515625" style="346" customWidth="1"/>
    <col min="12047" max="12047" width="1.28515625" style="346" customWidth="1"/>
    <col min="12048" max="12048" width="2.28515625" style="346" customWidth="1"/>
    <col min="12049" max="12050" width="1.28515625" style="346" customWidth="1"/>
    <col min="12051" max="12051" width="11.85546875" style="346" customWidth="1"/>
    <col min="12052" max="12052" width="1.85546875" style="346" customWidth="1"/>
    <col min="12053" max="12053" width="2" style="346" customWidth="1"/>
    <col min="12054" max="12281" width="6.85546875" style="346"/>
    <col min="12282" max="12283" width="1.140625" style="346" customWidth="1"/>
    <col min="12284" max="12284" width="1.28515625" style="346" customWidth="1"/>
    <col min="12285" max="12285" width="7.28515625" style="346" customWidth="1"/>
    <col min="12286" max="12286" width="4.140625" style="346" customWidth="1"/>
    <col min="12287" max="12287" width="2.5703125" style="346" customWidth="1"/>
    <col min="12288" max="12288" width="2.42578125" style="346" customWidth="1"/>
    <col min="12289" max="12289" width="1.28515625" style="346" customWidth="1"/>
    <col min="12290" max="12290" width="1.85546875" style="346" customWidth="1"/>
    <col min="12291" max="12291" width="3.28515625" style="346" customWidth="1"/>
    <col min="12292" max="12292" width="10" style="346" customWidth="1"/>
    <col min="12293" max="12293" width="15.42578125" style="346" customWidth="1"/>
    <col min="12294" max="12294" width="3" style="346" customWidth="1"/>
    <col min="12295" max="12295" width="2.28515625" style="346" customWidth="1"/>
    <col min="12296" max="12296" width="8.140625" style="346" customWidth="1"/>
    <col min="12297" max="12297" width="2.42578125" style="346" customWidth="1"/>
    <col min="12298" max="12298" width="3.5703125" style="346" customWidth="1"/>
    <col min="12299" max="12299" width="5.85546875" style="346" customWidth="1"/>
    <col min="12300" max="12300" width="1.140625" style="346" customWidth="1"/>
    <col min="12301" max="12301" width="5.140625" style="346" customWidth="1"/>
    <col min="12302" max="12302" width="3.28515625" style="346" customWidth="1"/>
    <col min="12303" max="12303" width="1.28515625" style="346" customWidth="1"/>
    <col min="12304" max="12304" width="2.28515625" style="346" customWidth="1"/>
    <col min="12305" max="12306" width="1.28515625" style="346" customWidth="1"/>
    <col min="12307" max="12307" width="11.85546875" style="346" customWidth="1"/>
    <col min="12308" max="12308" width="1.85546875" style="346" customWidth="1"/>
    <col min="12309" max="12309" width="2" style="346" customWidth="1"/>
    <col min="12310" max="12537" width="6.85546875" style="346"/>
    <col min="12538" max="12539" width="1.140625" style="346" customWidth="1"/>
    <col min="12540" max="12540" width="1.28515625" style="346" customWidth="1"/>
    <col min="12541" max="12541" width="7.28515625" style="346" customWidth="1"/>
    <col min="12542" max="12542" width="4.140625" style="346" customWidth="1"/>
    <col min="12543" max="12543" width="2.5703125" style="346" customWidth="1"/>
    <col min="12544" max="12544" width="2.42578125" style="346" customWidth="1"/>
    <col min="12545" max="12545" width="1.28515625" style="346" customWidth="1"/>
    <col min="12546" max="12546" width="1.85546875" style="346" customWidth="1"/>
    <col min="12547" max="12547" width="3.28515625" style="346" customWidth="1"/>
    <col min="12548" max="12548" width="10" style="346" customWidth="1"/>
    <col min="12549" max="12549" width="15.42578125" style="346" customWidth="1"/>
    <col min="12550" max="12550" width="3" style="346" customWidth="1"/>
    <col min="12551" max="12551" width="2.28515625" style="346" customWidth="1"/>
    <col min="12552" max="12552" width="8.140625" style="346" customWidth="1"/>
    <col min="12553" max="12553" width="2.42578125" style="346" customWidth="1"/>
    <col min="12554" max="12554" width="3.5703125" style="346" customWidth="1"/>
    <col min="12555" max="12555" width="5.85546875" style="346" customWidth="1"/>
    <col min="12556" max="12556" width="1.140625" style="346" customWidth="1"/>
    <col min="12557" max="12557" width="5.140625" style="346" customWidth="1"/>
    <col min="12558" max="12558" width="3.28515625" style="346" customWidth="1"/>
    <col min="12559" max="12559" width="1.28515625" style="346" customWidth="1"/>
    <col min="12560" max="12560" width="2.28515625" style="346" customWidth="1"/>
    <col min="12561" max="12562" width="1.28515625" style="346" customWidth="1"/>
    <col min="12563" max="12563" width="11.85546875" style="346" customWidth="1"/>
    <col min="12564" max="12564" width="1.85546875" style="346" customWidth="1"/>
    <col min="12565" max="12565" width="2" style="346" customWidth="1"/>
    <col min="12566" max="12793" width="6.85546875" style="346"/>
    <col min="12794" max="12795" width="1.140625" style="346" customWidth="1"/>
    <col min="12796" max="12796" width="1.28515625" style="346" customWidth="1"/>
    <col min="12797" max="12797" width="7.28515625" style="346" customWidth="1"/>
    <col min="12798" max="12798" width="4.140625" style="346" customWidth="1"/>
    <col min="12799" max="12799" width="2.5703125" style="346" customWidth="1"/>
    <col min="12800" max="12800" width="2.42578125" style="346" customWidth="1"/>
    <col min="12801" max="12801" width="1.28515625" style="346" customWidth="1"/>
    <col min="12802" max="12802" width="1.85546875" style="346" customWidth="1"/>
    <col min="12803" max="12803" width="3.28515625" style="346" customWidth="1"/>
    <col min="12804" max="12804" width="10" style="346" customWidth="1"/>
    <col min="12805" max="12805" width="15.42578125" style="346" customWidth="1"/>
    <col min="12806" max="12806" width="3" style="346" customWidth="1"/>
    <col min="12807" max="12807" width="2.28515625" style="346" customWidth="1"/>
    <col min="12808" max="12808" width="8.140625" style="346" customWidth="1"/>
    <col min="12809" max="12809" width="2.42578125" style="346" customWidth="1"/>
    <col min="12810" max="12810" width="3.5703125" style="346" customWidth="1"/>
    <col min="12811" max="12811" width="5.85546875" style="346" customWidth="1"/>
    <col min="12812" max="12812" width="1.140625" style="346" customWidth="1"/>
    <col min="12813" max="12813" width="5.140625" style="346" customWidth="1"/>
    <col min="12814" max="12814" width="3.28515625" style="346" customWidth="1"/>
    <col min="12815" max="12815" width="1.28515625" style="346" customWidth="1"/>
    <col min="12816" max="12816" width="2.28515625" style="346" customWidth="1"/>
    <col min="12817" max="12818" width="1.28515625" style="346" customWidth="1"/>
    <col min="12819" max="12819" width="11.85546875" style="346" customWidth="1"/>
    <col min="12820" max="12820" width="1.85546875" style="346" customWidth="1"/>
    <col min="12821" max="12821" width="2" style="346" customWidth="1"/>
    <col min="12822" max="13049" width="6.85546875" style="346"/>
    <col min="13050" max="13051" width="1.140625" style="346" customWidth="1"/>
    <col min="13052" max="13052" width="1.28515625" style="346" customWidth="1"/>
    <col min="13053" max="13053" width="7.28515625" style="346" customWidth="1"/>
    <col min="13054" max="13054" width="4.140625" style="346" customWidth="1"/>
    <col min="13055" max="13055" width="2.5703125" style="346" customWidth="1"/>
    <col min="13056" max="13056" width="2.42578125" style="346" customWidth="1"/>
    <col min="13057" max="13057" width="1.28515625" style="346" customWidth="1"/>
    <col min="13058" max="13058" width="1.85546875" style="346" customWidth="1"/>
    <col min="13059" max="13059" width="3.28515625" style="346" customWidth="1"/>
    <col min="13060" max="13060" width="10" style="346" customWidth="1"/>
    <col min="13061" max="13061" width="15.42578125" style="346" customWidth="1"/>
    <col min="13062" max="13062" width="3" style="346" customWidth="1"/>
    <col min="13063" max="13063" width="2.28515625" style="346" customWidth="1"/>
    <col min="13064" max="13064" width="8.140625" style="346" customWidth="1"/>
    <col min="13065" max="13065" width="2.42578125" style="346" customWidth="1"/>
    <col min="13066" max="13066" width="3.5703125" style="346" customWidth="1"/>
    <col min="13067" max="13067" width="5.85546875" style="346" customWidth="1"/>
    <col min="13068" max="13068" width="1.140625" style="346" customWidth="1"/>
    <col min="13069" max="13069" width="5.140625" style="346" customWidth="1"/>
    <col min="13070" max="13070" width="3.28515625" style="346" customWidth="1"/>
    <col min="13071" max="13071" width="1.28515625" style="346" customWidth="1"/>
    <col min="13072" max="13072" width="2.28515625" style="346" customWidth="1"/>
    <col min="13073" max="13074" width="1.28515625" style="346" customWidth="1"/>
    <col min="13075" max="13075" width="11.85546875" style="346" customWidth="1"/>
    <col min="13076" max="13076" width="1.85546875" style="346" customWidth="1"/>
    <col min="13077" max="13077" width="2" style="346" customWidth="1"/>
    <col min="13078" max="13305" width="6.85546875" style="346"/>
    <col min="13306" max="13307" width="1.140625" style="346" customWidth="1"/>
    <col min="13308" max="13308" width="1.28515625" style="346" customWidth="1"/>
    <col min="13309" max="13309" width="7.28515625" style="346" customWidth="1"/>
    <col min="13310" max="13310" width="4.140625" style="346" customWidth="1"/>
    <col min="13311" max="13311" width="2.5703125" style="346" customWidth="1"/>
    <col min="13312" max="13312" width="2.42578125" style="346" customWidth="1"/>
    <col min="13313" max="13313" width="1.28515625" style="346" customWidth="1"/>
    <col min="13314" max="13314" width="1.85546875" style="346" customWidth="1"/>
    <col min="13315" max="13315" width="3.28515625" style="346" customWidth="1"/>
    <col min="13316" max="13316" width="10" style="346" customWidth="1"/>
    <col min="13317" max="13317" width="15.42578125" style="346" customWidth="1"/>
    <col min="13318" max="13318" width="3" style="346" customWidth="1"/>
    <col min="13319" max="13319" width="2.28515625" style="346" customWidth="1"/>
    <col min="13320" max="13320" width="8.140625" style="346" customWidth="1"/>
    <col min="13321" max="13321" width="2.42578125" style="346" customWidth="1"/>
    <col min="13322" max="13322" width="3.5703125" style="346" customWidth="1"/>
    <col min="13323" max="13323" width="5.85546875" style="346" customWidth="1"/>
    <col min="13324" max="13324" width="1.140625" style="346" customWidth="1"/>
    <col min="13325" max="13325" width="5.140625" style="346" customWidth="1"/>
    <col min="13326" max="13326" width="3.28515625" style="346" customWidth="1"/>
    <col min="13327" max="13327" width="1.28515625" style="346" customWidth="1"/>
    <col min="13328" max="13328" width="2.28515625" style="346" customWidth="1"/>
    <col min="13329" max="13330" width="1.28515625" style="346" customWidth="1"/>
    <col min="13331" max="13331" width="11.85546875" style="346" customWidth="1"/>
    <col min="13332" max="13332" width="1.85546875" style="346" customWidth="1"/>
    <col min="13333" max="13333" width="2" style="346" customWidth="1"/>
    <col min="13334" max="13561" width="6.85546875" style="346"/>
    <col min="13562" max="13563" width="1.140625" style="346" customWidth="1"/>
    <col min="13564" max="13564" width="1.28515625" style="346" customWidth="1"/>
    <col min="13565" max="13565" width="7.28515625" style="346" customWidth="1"/>
    <col min="13566" max="13566" width="4.140625" style="346" customWidth="1"/>
    <col min="13567" max="13567" width="2.5703125" style="346" customWidth="1"/>
    <col min="13568" max="13568" width="2.42578125" style="346" customWidth="1"/>
    <col min="13569" max="13569" width="1.28515625" style="346" customWidth="1"/>
    <col min="13570" max="13570" width="1.85546875" style="346" customWidth="1"/>
    <col min="13571" max="13571" width="3.28515625" style="346" customWidth="1"/>
    <col min="13572" max="13572" width="10" style="346" customWidth="1"/>
    <col min="13573" max="13573" width="15.42578125" style="346" customWidth="1"/>
    <col min="13574" max="13574" width="3" style="346" customWidth="1"/>
    <col min="13575" max="13575" width="2.28515625" style="346" customWidth="1"/>
    <col min="13576" max="13576" width="8.140625" style="346" customWidth="1"/>
    <col min="13577" max="13577" width="2.42578125" style="346" customWidth="1"/>
    <col min="13578" max="13578" width="3.5703125" style="346" customWidth="1"/>
    <col min="13579" max="13579" width="5.85546875" style="346" customWidth="1"/>
    <col min="13580" max="13580" width="1.140625" style="346" customWidth="1"/>
    <col min="13581" max="13581" width="5.140625" style="346" customWidth="1"/>
    <col min="13582" max="13582" width="3.28515625" style="346" customWidth="1"/>
    <col min="13583" max="13583" width="1.28515625" style="346" customWidth="1"/>
    <col min="13584" max="13584" width="2.28515625" style="346" customWidth="1"/>
    <col min="13585" max="13586" width="1.28515625" style="346" customWidth="1"/>
    <col min="13587" max="13587" width="11.85546875" style="346" customWidth="1"/>
    <col min="13588" max="13588" width="1.85546875" style="346" customWidth="1"/>
    <col min="13589" max="13589" width="2" style="346" customWidth="1"/>
    <col min="13590" max="13817" width="6.85546875" style="346"/>
    <col min="13818" max="13819" width="1.140625" style="346" customWidth="1"/>
    <col min="13820" max="13820" width="1.28515625" style="346" customWidth="1"/>
    <col min="13821" max="13821" width="7.28515625" style="346" customWidth="1"/>
    <col min="13822" max="13822" width="4.140625" style="346" customWidth="1"/>
    <col min="13823" max="13823" width="2.5703125" style="346" customWidth="1"/>
    <col min="13824" max="13824" width="2.42578125" style="346" customWidth="1"/>
    <col min="13825" max="13825" width="1.28515625" style="346" customWidth="1"/>
    <col min="13826" max="13826" width="1.85546875" style="346" customWidth="1"/>
    <col min="13827" max="13827" width="3.28515625" style="346" customWidth="1"/>
    <col min="13828" max="13828" width="10" style="346" customWidth="1"/>
    <col min="13829" max="13829" width="15.42578125" style="346" customWidth="1"/>
    <col min="13830" max="13830" width="3" style="346" customWidth="1"/>
    <col min="13831" max="13831" width="2.28515625" style="346" customWidth="1"/>
    <col min="13832" max="13832" width="8.140625" style="346" customWidth="1"/>
    <col min="13833" max="13833" width="2.42578125" style="346" customWidth="1"/>
    <col min="13834" max="13834" width="3.5703125" style="346" customWidth="1"/>
    <col min="13835" max="13835" width="5.85546875" style="346" customWidth="1"/>
    <col min="13836" max="13836" width="1.140625" style="346" customWidth="1"/>
    <col min="13837" max="13837" width="5.140625" style="346" customWidth="1"/>
    <col min="13838" max="13838" width="3.28515625" style="346" customWidth="1"/>
    <col min="13839" max="13839" width="1.28515625" style="346" customWidth="1"/>
    <col min="13840" max="13840" width="2.28515625" style="346" customWidth="1"/>
    <col min="13841" max="13842" width="1.28515625" style="346" customWidth="1"/>
    <col min="13843" max="13843" width="11.85546875" style="346" customWidth="1"/>
    <col min="13844" max="13844" width="1.85546875" style="346" customWidth="1"/>
    <col min="13845" max="13845" width="2" style="346" customWidth="1"/>
    <col min="13846" max="14073" width="6.85546875" style="346"/>
    <col min="14074" max="14075" width="1.140625" style="346" customWidth="1"/>
    <col min="14076" max="14076" width="1.28515625" style="346" customWidth="1"/>
    <col min="14077" max="14077" width="7.28515625" style="346" customWidth="1"/>
    <col min="14078" max="14078" width="4.140625" style="346" customWidth="1"/>
    <col min="14079" max="14079" width="2.5703125" style="346" customWidth="1"/>
    <col min="14080" max="14080" width="2.42578125" style="346" customWidth="1"/>
    <col min="14081" max="14081" width="1.28515625" style="346" customWidth="1"/>
    <col min="14082" max="14082" width="1.85546875" style="346" customWidth="1"/>
    <col min="14083" max="14083" width="3.28515625" style="346" customWidth="1"/>
    <col min="14084" max="14084" width="10" style="346" customWidth="1"/>
    <col min="14085" max="14085" width="15.42578125" style="346" customWidth="1"/>
    <col min="14086" max="14086" width="3" style="346" customWidth="1"/>
    <col min="14087" max="14087" width="2.28515625" style="346" customWidth="1"/>
    <col min="14088" max="14088" width="8.140625" style="346" customWidth="1"/>
    <col min="14089" max="14089" width="2.42578125" style="346" customWidth="1"/>
    <col min="14090" max="14090" width="3.5703125" style="346" customWidth="1"/>
    <col min="14091" max="14091" width="5.85546875" style="346" customWidth="1"/>
    <col min="14092" max="14092" width="1.140625" style="346" customWidth="1"/>
    <col min="14093" max="14093" width="5.140625" style="346" customWidth="1"/>
    <col min="14094" max="14094" width="3.28515625" style="346" customWidth="1"/>
    <col min="14095" max="14095" width="1.28515625" style="346" customWidth="1"/>
    <col min="14096" max="14096" width="2.28515625" style="346" customWidth="1"/>
    <col min="14097" max="14098" width="1.28515625" style="346" customWidth="1"/>
    <col min="14099" max="14099" width="11.85546875" style="346" customWidth="1"/>
    <col min="14100" max="14100" width="1.85546875" style="346" customWidth="1"/>
    <col min="14101" max="14101" width="2" style="346" customWidth="1"/>
    <col min="14102" max="14329" width="6.85546875" style="346"/>
    <col min="14330" max="14331" width="1.140625" style="346" customWidth="1"/>
    <col min="14332" max="14332" width="1.28515625" style="346" customWidth="1"/>
    <col min="14333" max="14333" width="7.28515625" style="346" customWidth="1"/>
    <col min="14334" max="14334" width="4.140625" style="346" customWidth="1"/>
    <col min="14335" max="14335" width="2.5703125" style="346" customWidth="1"/>
    <col min="14336" max="14336" width="2.42578125" style="346" customWidth="1"/>
    <col min="14337" max="14337" width="1.28515625" style="346" customWidth="1"/>
    <col min="14338" max="14338" width="1.85546875" style="346" customWidth="1"/>
    <col min="14339" max="14339" width="3.28515625" style="346" customWidth="1"/>
    <col min="14340" max="14340" width="10" style="346" customWidth="1"/>
    <col min="14341" max="14341" width="15.42578125" style="346" customWidth="1"/>
    <col min="14342" max="14342" width="3" style="346" customWidth="1"/>
    <col min="14343" max="14343" width="2.28515625" style="346" customWidth="1"/>
    <col min="14344" max="14344" width="8.140625" style="346" customWidth="1"/>
    <col min="14345" max="14345" width="2.42578125" style="346" customWidth="1"/>
    <col min="14346" max="14346" width="3.5703125" style="346" customWidth="1"/>
    <col min="14347" max="14347" width="5.85546875" style="346" customWidth="1"/>
    <col min="14348" max="14348" width="1.140625" style="346" customWidth="1"/>
    <col min="14349" max="14349" width="5.140625" style="346" customWidth="1"/>
    <col min="14350" max="14350" width="3.28515625" style="346" customWidth="1"/>
    <col min="14351" max="14351" width="1.28515625" style="346" customWidth="1"/>
    <col min="14352" max="14352" width="2.28515625" style="346" customWidth="1"/>
    <col min="14353" max="14354" width="1.28515625" style="346" customWidth="1"/>
    <col min="14355" max="14355" width="11.85546875" style="346" customWidth="1"/>
    <col min="14356" max="14356" width="1.85546875" style="346" customWidth="1"/>
    <col min="14357" max="14357" width="2" style="346" customWidth="1"/>
    <col min="14358" max="14585" width="6.85546875" style="346"/>
    <col min="14586" max="14587" width="1.140625" style="346" customWidth="1"/>
    <col min="14588" max="14588" width="1.28515625" style="346" customWidth="1"/>
    <col min="14589" max="14589" width="7.28515625" style="346" customWidth="1"/>
    <col min="14590" max="14590" width="4.140625" style="346" customWidth="1"/>
    <col min="14591" max="14591" width="2.5703125" style="346" customWidth="1"/>
    <col min="14592" max="14592" width="2.42578125" style="346" customWidth="1"/>
    <col min="14593" max="14593" width="1.28515625" style="346" customWidth="1"/>
    <col min="14594" max="14594" width="1.85546875" style="346" customWidth="1"/>
    <col min="14595" max="14595" width="3.28515625" style="346" customWidth="1"/>
    <col min="14596" max="14596" width="10" style="346" customWidth="1"/>
    <col min="14597" max="14597" width="15.42578125" style="346" customWidth="1"/>
    <col min="14598" max="14598" width="3" style="346" customWidth="1"/>
    <col min="14599" max="14599" width="2.28515625" style="346" customWidth="1"/>
    <col min="14600" max="14600" width="8.140625" style="346" customWidth="1"/>
    <col min="14601" max="14601" width="2.42578125" style="346" customWidth="1"/>
    <col min="14602" max="14602" width="3.5703125" style="346" customWidth="1"/>
    <col min="14603" max="14603" width="5.85546875" style="346" customWidth="1"/>
    <col min="14604" max="14604" width="1.140625" style="346" customWidth="1"/>
    <col min="14605" max="14605" width="5.140625" style="346" customWidth="1"/>
    <col min="14606" max="14606" width="3.28515625" style="346" customWidth="1"/>
    <col min="14607" max="14607" width="1.28515625" style="346" customWidth="1"/>
    <col min="14608" max="14608" width="2.28515625" style="346" customWidth="1"/>
    <col min="14609" max="14610" width="1.28515625" style="346" customWidth="1"/>
    <col min="14611" max="14611" width="11.85546875" style="346" customWidth="1"/>
    <col min="14612" max="14612" width="1.85546875" style="346" customWidth="1"/>
    <col min="14613" max="14613" width="2" style="346" customWidth="1"/>
    <col min="14614" max="14841" width="6.85546875" style="346"/>
    <col min="14842" max="14843" width="1.140625" style="346" customWidth="1"/>
    <col min="14844" max="14844" width="1.28515625" style="346" customWidth="1"/>
    <col min="14845" max="14845" width="7.28515625" style="346" customWidth="1"/>
    <col min="14846" max="14846" width="4.140625" style="346" customWidth="1"/>
    <col min="14847" max="14847" width="2.5703125" style="346" customWidth="1"/>
    <col min="14848" max="14848" width="2.42578125" style="346" customWidth="1"/>
    <col min="14849" max="14849" width="1.28515625" style="346" customWidth="1"/>
    <col min="14850" max="14850" width="1.85546875" style="346" customWidth="1"/>
    <col min="14851" max="14851" width="3.28515625" style="346" customWidth="1"/>
    <col min="14852" max="14852" width="10" style="346" customWidth="1"/>
    <col min="14853" max="14853" width="15.42578125" style="346" customWidth="1"/>
    <col min="14854" max="14854" width="3" style="346" customWidth="1"/>
    <col min="14855" max="14855" width="2.28515625" style="346" customWidth="1"/>
    <col min="14856" max="14856" width="8.140625" style="346" customWidth="1"/>
    <col min="14857" max="14857" width="2.42578125" style="346" customWidth="1"/>
    <col min="14858" max="14858" width="3.5703125" style="346" customWidth="1"/>
    <col min="14859" max="14859" width="5.85546875" style="346" customWidth="1"/>
    <col min="14860" max="14860" width="1.140625" style="346" customWidth="1"/>
    <col min="14861" max="14861" width="5.140625" style="346" customWidth="1"/>
    <col min="14862" max="14862" width="3.28515625" style="346" customWidth="1"/>
    <col min="14863" max="14863" width="1.28515625" style="346" customWidth="1"/>
    <col min="14864" max="14864" width="2.28515625" style="346" customWidth="1"/>
    <col min="14865" max="14866" width="1.28515625" style="346" customWidth="1"/>
    <col min="14867" max="14867" width="11.85546875" style="346" customWidth="1"/>
    <col min="14868" max="14868" width="1.85546875" style="346" customWidth="1"/>
    <col min="14869" max="14869" width="2" style="346" customWidth="1"/>
    <col min="14870" max="15097" width="6.85546875" style="346"/>
    <col min="15098" max="15099" width="1.140625" style="346" customWidth="1"/>
    <col min="15100" max="15100" width="1.28515625" style="346" customWidth="1"/>
    <col min="15101" max="15101" width="7.28515625" style="346" customWidth="1"/>
    <col min="15102" max="15102" width="4.140625" style="346" customWidth="1"/>
    <col min="15103" max="15103" width="2.5703125" style="346" customWidth="1"/>
    <col min="15104" max="15104" width="2.42578125" style="346" customWidth="1"/>
    <col min="15105" max="15105" width="1.28515625" style="346" customWidth="1"/>
    <col min="15106" max="15106" width="1.85546875" style="346" customWidth="1"/>
    <col min="15107" max="15107" width="3.28515625" style="346" customWidth="1"/>
    <col min="15108" max="15108" width="10" style="346" customWidth="1"/>
    <col min="15109" max="15109" width="15.42578125" style="346" customWidth="1"/>
    <col min="15110" max="15110" width="3" style="346" customWidth="1"/>
    <col min="15111" max="15111" width="2.28515625" style="346" customWidth="1"/>
    <col min="15112" max="15112" width="8.140625" style="346" customWidth="1"/>
    <col min="15113" max="15113" width="2.42578125" style="346" customWidth="1"/>
    <col min="15114" max="15114" width="3.5703125" style="346" customWidth="1"/>
    <col min="15115" max="15115" width="5.85546875" style="346" customWidth="1"/>
    <col min="15116" max="15116" width="1.140625" style="346" customWidth="1"/>
    <col min="15117" max="15117" width="5.140625" style="346" customWidth="1"/>
    <col min="15118" max="15118" width="3.28515625" style="346" customWidth="1"/>
    <col min="15119" max="15119" width="1.28515625" style="346" customWidth="1"/>
    <col min="15120" max="15120" width="2.28515625" style="346" customWidth="1"/>
    <col min="15121" max="15122" width="1.28515625" style="346" customWidth="1"/>
    <col min="15123" max="15123" width="11.85546875" style="346" customWidth="1"/>
    <col min="15124" max="15124" width="1.85546875" style="346" customWidth="1"/>
    <col min="15125" max="15125" width="2" style="346" customWidth="1"/>
    <col min="15126" max="15353" width="6.85546875" style="346"/>
    <col min="15354" max="15355" width="1.140625" style="346" customWidth="1"/>
    <col min="15356" max="15356" width="1.28515625" style="346" customWidth="1"/>
    <col min="15357" max="15357" width="7.28515625" style="346" customWidth="1"/>
    <col min="15358" max="15358" width="4.140625" style="346" customWidth="1"/>
    <col min="15359" max="15359" width="2.5703125" style="346" customWidth="1"/>
    <col min="15360" max="15360" width="2.42578125" style="346" customWidth="1"/>
    <col min="15361" max="15361" width="1.28515625" style="346" customWidth="1"/>
    <col min="15362" max="15362" width="1.85546875" style="346" customWidth="1"/>
    <col min="15363" max="15363" width="3.28515625" style="346" customWidth="1"/>
    <col min="15364" max="15364" width="10" style="346" customWidth="1"/>
    <col min="15365" max="15365" width="15.42578125" style="346" customWidth="1"/>
    <col min="15366" max="15366" width="3" style="346" customWidth="1"/>
    <col min="15367" max="15367" width="2.28515625" style="346" customWidth="1"/>
    <col min="15368" max="15368" width="8.140625" style="346" customWidth="1"/>
    <col min="15369" max="15369" width="2.42578125" style="346" customWidth="1"/>
    <col min="15370" max="15370" width="3.5703125" style="346" customWidth="1"/>
    <col min="15371" max="15371" width="5.85546875" style="346" customWidth="1"/>
    <col min="15372" max="15372" width="1.140625" style="346" customWidth="1"/>
    <col min="15373" max="15373" width="5.140625" style="346" customWidth="1"/>
    <col min="15374" max="15374" width="3.28515625" style="346" customWidth="1"/>
    <col min="15375" max="15375" width="1.28515625" style="346" customWidth="1"/>
    <col min="15376" max="15376" width="2.28515625" style="346" customWidth="1"/>
    <col min="15377" max="15378" width="1.28515625" style="346" customWidth="1"/>
    <col min="15379" max="15379" width="11.85546875" style="346" customWidth="1"/>
    <col min="15380" max="15380" width="1.85546875" style="346" customWidth="1"/>
    <col min="15381" max="15381" width="2" style="346" customWidth="1"/>
    <col min="15382" max="15609" width="6.85546875" style="346"/>
    <col min="15610" max="15611" width="1.140625" style="346" customWidth="1"/>
    <col min="15612" max="15612" width="1.28515625" style="346" customWidth="1"/>
    <col min="15613" max="15613" width="7.28515625" style="346" customWidth="1"/>
    <col min="15614" max="15614" width="4.140625" style="346" customWidth="1"/>
    <col min="15615" max="15615" width="2.5703125" style="346" customWidth="1"/>
    <col min="15616" max="15616" width="2.42578125" style="346" customWidth="1"/>
    <col min="15617" max="15617" width="1.28515625" style="346" customWidth="1"/>
    <col min="15618" max="15618" width="1.85546875" style="346" customWidth="1"/>
    <col min="15619" max="15619" width="3.28515625" style="346" customWidth="1"/>
    <col min="15620" max="15620" width="10" style="346" customWidth="1"/>
    <col min="15621" max="15621" width="15.42578125" style="346" customWidth="1"/>
    <col min="15622" max="15622" width="3" style="346" customWidth="1"/>
    <col min="15623" max="15623" width="2.28515625" style="346" customWidth="1"/>
    <col min="15624" max="15624" width="8.140625" style="346" customWidth="1"/>
    <col min="15625" max="15625" width="2.42578125" style="346" customWidth="1"/>
    <col min="15626" max="15626" width="3.5703125" style="346" customWidth="1"/>
    <col min="15627" max="15627" width="5.85546875" style="346" customWidth="1"/>
    <col min="15628" max="15628" width="1.140625" style="346" customWidth="1"/>
    <col min="15629" max="15629" width="5.140625" style="346" customWidth="1"/>
    <col min="15630" max="15630" width="3.28515625" style="346" customWidth="1"/>
    <col min="15631" max="15631" width="1.28515625" style="346" customWidth="1"/>
    <col min="15632" max="15632" width="2.28515625" style="346" customWidth="1"/>
    <col min="15633" max="15634" width="1.28515625" style="346" customWidth="1"/>
    <col min="15635" max="15635" width="11.85546875" style="346" customWidth="1"/>
    <col min="15636" max="15636" width="1.85546875" style="346" customWidth="1"/>
    <col min="15637" max="15637" width="2" style="346" customWidth="1"/>
    <col min="15638" max="15865" width="6.85546875" style="346"/>
    <col min="15866" max="15867" width="1.140625" style="346" customWidth="1"/>
    <col min="15868" max="15868" width="1.28515625" style="346" customWidth="1"/>
    <col min="15869" max="15869" width="7.28515625" style="346" customWidth="1"/>
    <col min="15870" max="15870" width="4.140625" style="346" customWidth="1"/>
    <col min="15871" max="15871" width="2.5703125" style="346" customWidth="1"/>
    <col min="15872" max="15872" width="2.42578125" style="346" customWidth="1"/>
    <col min="15873" max="15873" width="1.28515625" style="346" customWidth="1"/>
    <col min="15874" max="15874" width="1.85546875" style="346" customWidth="1"/>
    <col min="15875" max="15875" width="3.28515625" style="346" customWidth="1"/>
    <col min="15876" max="15876" width="10" style="346" customWidth="1"/>
    <col min="15877" max="15877" width="15.42578125" style="346" customWidth="1"/>
    <col min="15878" max="15878" width="3" style="346" customWidth="1"/>
    <col min="15879" max="15879" width="2.28515625" style="346" customWidth="1"/>
    <col min="15880" max="15880" width="8.140625" style="346" customWidth="1"/>
    <col min="15881" max="15881" width="2.42578125" style="346" customWidth="1"/>
    <col min="15882" max="15882" width="3.5703125" style="346" customWidth="1"/>
    <col min="15883" max="15883" width="5.85546875" style="346" customWidth="1"/>
    <col min="15884" max="15884" width="1.140625" style="346" customWidth="1"/>
    <col min="15885" max="15885" width="5.140625" style="346" customWidth="1"/>
    <col min="15886" max="15886" width="3.28515625" style="346" customWidth="1"/>
    <col min="15887" max="15887" width="1.28515625" style="346" customWidth="1"/>
    <col min="15888" max="15888" width="2.28515625" style="346" customWidth="1"/>
    <col min="15889" max="15890" width="1.28515625" style="346" customWidth="1"/>
    <col min="15891" max="15891" width="11.85546875" style="346" customWidth="1"/>
    <col min="15892" max="15892" width="1.85546875" style="346" customWidth="1"/>
    <col min="15893" max="15893" width="2" style="346" customWidth="1"/>
    <col min="15894" max="16121" width="6.85546875" style="346"/>
    <col min="16122" max="16123" width="1.140625" style="346" customWidth="1"/>
    <col min="16124" max="16124" width="1.28515625" style="346" customWidth="1"/>
    <col min="16125" max="16125" width="7.28515625" style="346" customWidth="1"/>
    <col min="16126" max="16126" width="4.140625" style="346" customWidth="1"/>
    <col min="16127" max="16127" width="2.5703125" style="346" customWidth="1"/>
    <col min="16128" max="16128" width="2.42578125" style="346" customWidth="1"/>
    <col min="16129" max="16129" width="1.28515625" style="346" customWidth="1"/>
    <col min="16130" max="16130" width="1.85546875" style="346" customWidth="1"/>
    <col min="16131" max="16131" width="3.28515625" style="346" customWidth="1"/>
    <col min="16132" max="16132" width="10" style="346" customWidth="1"/>
    <col min="16133" max="16133" width="15.42578125" style="346" customWidth="1"/>
    <col min="16134" max="16134" width="3" style="346" customWidth="1"/>
    <col min="16135" max="16135" width="2.28515625" style="346" customWidth="1"/>
    <col min="16136" max="16136" width="8.140625" style="346" customWidth="1"/>
    <col min="16137" max="16137" width="2.42578125" style="346" customWidth="1"/>
    <col min="16138" max="16138" width="3.5703125" style="346" customWidth="1"/>
    <col min="16139" max="16139" width="5.85546875" style="346" customWidth="1"/>
    <col min="16140" max="16140" width="1.140625" style="346" customWidth="1"/>
    <col min="16141" max="16141" width="5.140625" style="346" customWidth="1"/>
    <col min="16142" max="16142" width="3.28515625" style="346" customWidth="1"/>
    <col min="16143" max="16143" width="1.28515625" style="346" customWidth="1"/>
    <col min="16144" max="16144" width="2.28515625" style="346" customWidth="1"/>
    <col min="16145" max="16146" width="1.28515625" style="346" customWidth="1"/>
    <col min="16147" max="16147" width="11.85546875" style="346" customWidth="1"/>
    <col min="16148" max="16148" width="1.85546875" style="346" customWidth="1"/>
    <col min="16149" max="16149" width="2" style="346" customWidth="1"/>
    <col min="16150" max="16384" width="6.85546875" style="346"/>
  </cols>
  <sheetData>
    <row r="1" spans="2:22" ht="9" customHeight="1" x14ac:dyDescent="0.2"/>
    <row r="2" spans="2:22" ht="12.75" customHeight="1" x14ac:dyDescent="0.2">
      <c r="C2" s="468"/>
      <c r="D2" s="468"/>
      <c r="E2" s="469"/>
      <c r="F2" s="469"/>
      <c r="G2" s="469"/>
      <c r="I2" s="470"/>
      <c r="J2" s="470"/>
      <c r="K2" s="470"/>
    </row>
    <row r="3" spans="2:22" ht="11.25" customHeight="1" x14ac:dyDescent="0.2"/>
    <row r="4" spans="2:22" ht="12.75" customHeight="1" x14ac:dyDescent="0.2">
      <c r="K4" s="467" t="s">
        <v>49</v>
      </c>
      <c r="L4" s="467"/>
      <c r="M4" s="467"/>
      <c r="N4" s="467"/>
      <c r="O4" s="467"/>
      <c r="P4" s="467"/>
      <c r="Q4" s="467"/>
      <c r="R4" s="467"/>
      <c r="S4" s="467"/>
      <c r="T4" s="467"/>
    </row>
    <row r="5" spans="2:22" ht="9" customHeight="1" x14ac:dyDescent="0.2"/>
    <row r="6" spans="2:22" ht="12.75" customHeight="1" x14ac:dyDescent="0.2">
      <c r="K6" s="449" t="s">
        <v>157</v>
      </c>
      <c r="L6" s="449"/>
      <c r="M6" s="449"/>
      <c r="N6" s="449"/>
      <c r="O6" s="449"/>
      <c r="P6" s="449"/>
      <c r="Q6" s="449"/>
      <c r="R6" s="449"/>
      <c r="S6" s="449"/>
      <c r="T6" s="449"/>
    </row>
    <row r="7" spans="2:22" ht="31.5" customHeight="1" x14ac:dyDescent="0.2"/>
    <row r="8" spans="2:22" ht="12.75" customHeight="1" x14ac:dyDescent="0.2">
      <c r="B8" s="463" t="s">
        <v>152</v>
      </c>
      <c r="C8" s="463"/>
      <c r="D8" s="463"/>
      <c r="E8" s="463"/>
      <c r="F8" s="463"/>
      <c r="G8" s="463"/>
      <c r="H8" s="463"/>
      <c r="I8" s="463"/>
      <c r="J8" s="463"/>
      <c r="K8" s="463"/>
      <c r="L8" s="463"/>
      <c r="M8" s="463"/>
      <c r="N8" s="463"/>
      <c r="O8" s="463"/>
      <c r="P8" s="463"/>
      <c r="Q8" s="463"/>
      <c r="R8" s="463"/>
      <c r="S8" s="463"/>
      <c r="T8" s="463"/>
      <c r="U8" s="463"/>
      <c r="V8" s="463"/>
    </row>
    <row r="9" spans="2:22" ht="9" customHeight="1" x14ac:dyDescent="0.2"/>
    <row r="10" spans="2:22" ht="15.75" customHeight="1" x14ac:dyDescent="0.2">
      <c r="B10" s="463" t="s">
        <v>52</v>
      </c>
      <c r="C10" s="463"/>
      <c r="D10" s="463"/>
      <c r="E10" s="463"/>
      <c r="F10" s="463"/>
      <c r="G10" s="463"/>
      <c r="H10" s="463"/>
      <c r="I10" s="463"/>
      <c r="J10" s="463"/>
      <c r="K10" s="463"/>
    </row>
    <row r="11" spans="2:22" ht="16.5" customHeight="1" x14ac:dyDescent="0.2"/>
    <row r="12" spans="2:22" ht="18.75" customHeight="1" x14ac:dyDescent="0.2">
      <c r="D12" s="464" t="s">
        <v>53</v>
      </c>
      <c r="E12" s="464"/>
      <c r="F12" s="464"/>
      <c r="G12" s="464"/>
      <c r="H12" s="464"/>
      <c r="I12" s="464"/>
      <c r="N12" s="464" t="s">
        <v>54</v>
      </c>
      <c r="O12" s="464"/>
      <c r="P12" s="464"/>
      <c r="R12" s="449" t="s">
        <v>55</v>
      </c>
      <c r="S12" s="449"/>
      <c r="T12" s="449"/>
      <c r="U12" s="449"/>
      <c r="V12" s="449"/>
    </row>
    <row r="13" spans="2:22" ht="3.75" customHeight="1" x14ac:dyDescent="0.2"/>
    <row r="14" spans="2:22" ht="16.5" customHeight="1" x14ac:dyDescent="0.2">
      <c r="D14" s="461" t="s">
        <v>56</v>
      </c>
      <c r="E14" s="461"/>
      <c r="F14" s="461"/>
      <c r="G14" s="461"/>
      <c r="H14" s="461"/>
      <c r="I14" s="461"/>
      <c r="J14" s="461"/>
      <c r="K14" s="461"/>
      <c r="L14" s="461"/>
      <c r="O14" s="347"/>
      <c r="T14" s="462">
        <v>65</v>
      </c>
      <c r="U14" s="462"/>
    </row>
    <row r="15" spans="2:22" ht="3.75" customHeight="1" x14ac:dyDescent="0.2"/>
    <row r="16" spans="2:22" ht="3.75" customHeight="1" x14ac:dyDescent="0.2"/>
    <row r="17" spans="4:21" ht="16.5" customHeight="1" x14ac:dyDescent="0.2">
      <c r="D17" s="461" t="s">
        <v>59</v>
      </c>
      <c r="E17" s="461"/>
      <c r="F17" s="461"/>
      <c r="G17" s="461"/>
      <c r="H17" s="461"/>
      <c r="I17" s="461"/>
      <c r="J17" s="461"/>
      <c r="K17" s="461"/>
      <c r="L17" s="461"/>
      <c r="O17" s="347"/>
      <c r="T17" s="462">
        <v>137</v>
      </c>
      <c r="U17" s="462"/>
    </row>
    <row r="18" spans="4:21" ht="3.75" customHeight="1" x14ac:dyDescent="0.2"/>
    <row r="19" spans="4:21" ht="3.75" customHeight="1" x14ac:dyDescent="0.2"/>
    <row r="20" spans="4:21" ht="16.5" customHeight="1" x14ac:dyDescent="0.2">
      <c r="D20" s="461" t="s">
        <v>56</v>
      </c>
      <c r="E20" s="461"/>
      <c r="F20" s="461"/>
      <c r="G20" s="461"/>
      <c r="H20" s="461"/>
      <c r="I20" s="461"/>
      <c r="J20" s="461"/>
      <c r="K20" s="461"/>
      <c r="L20" s="461"/>
      <c r="O20" s="347"/>
      <c r="T20" s="462">
        <v>20</v>
      </c>
      <c r="U20" s="462"/>
    </row>
    <row r="21" spans="4:21" ht="3.75" customHeight="1" x14ac:dyDescent="0.2"/>
    <row r="22" spans="4:21" ht="16.5" customHeight="1" x14ac:dyDescent="0.2">
      <c r="D22" s="461" t="s">
        <v>56</v>
      </c>
      <c r="E22" s="461"/>
      <c r="F22" s="461"/>
      <c r="G22" s="461"/>
      <c r="H22" s="461"/>
      <c r="I22" s="461"/>
      <c r="J22" s="461"/>
      <c r="K22" s="461"/>
      <c r="L22" s="461"/>
      <c r="O22" s="347"/>
      <c r="T22" s="462">
        <v>45</v>
      </c>
      <c r="U22" s="462"/>
    </row>
    <row r="23" spans="4:21" ht="3.75" customHeight="1" x14ac:dyDescent="0.2"/>
    <row r="24" spans="4:21" ht="16.5" customHeight="1" x14ac:dyDescent="0.2">
      <c r="D24" s="461" t="s">
        <v>56</v>
      </c>
      <c r="E24" s="461"/>
      <c r="F24" s="461"/>
      <c r="G24" s="461"/>
      <c r="H24" s="461"/>
      <c r="I24" s="461"/>
      <c r="J24" s="461"/>
      <c r="K24" s="461"/>
      <c r="L24" s="461"/>
      <c r="O24" s="347"/>
      <c r="T24" s="462">
        <v>80</v>
      </c>
      <c r="U24" s="462"/>
    </row>
    <row r="25" spans="4:21" ht="3.75" customHeight="1" x14ac:dyDescent="0.2"/>
    <row r="26" spans="4:21" ht="16.5" customHeight="1" x14ac:dyDescent="0.2">
      <c r="D26" s="461" t="s">
        <v>56</v>
      </c>
      <c r="E26" s="461"/>
      <c r="F26" s="461"/>
      <c r="G26" s="461"/>
      <c r="H26" s="461"/>
      <c r="I26" s="461"/>
      <c r="J26" s="461"/>
      <c r="K26" s="461"/>
      <c r="L26" s="461"/>
      <c r="O26" s="347"/>
      <c r="T26" s="462">
        <v>40</v>
      </c>
      <c r="U26" s="462"/>
    </row>
    <row r="27" spans="4:21" ht="3.75" customHeight="1" x14ac:dyDescent="0.2"/>
    <row r="28" spans="4:21" ht="16.5" customHeight="1" x14ac:dyDescent="0.2">
      <c r="D28" s="461" t="s">
        <v>65</v>
      </c>
      <c r="E28" s="461"/>
      <c r="F28" s="461"/>
      <c r="G28" s="461"/>
      <c r="H28" s="461"/>
      <c r="I28" s="461"/>
      <c r="J28" s="461"/>
      <c r="K28" s="461"/>
      <c r="L28" s="461"/>
      <c r="O28" s="347"/>
      <c r="T28" s="462">
        <v>1</v>
      </c>
      <c r="U28" s="462"/>
    </row>
    <row r="29" spans="4:21" ht="3.75" customHeight="1" x14ac:dyDescent="0.2"/>
    <row r="30" spans="4:21" ht="16.5" customHeight="1" x14ac:dyDescent="0.2">
      <c r="D30" s="461" t="s">
        <v>65</v>
      </c>
      <c r="E30" s="461"/>
      <c r="F30" s="461"/>
      <c r="G30" s="461"/>
      <c r="H30" s="461"/>
      <c r="I30" s="461"/>
      <c r="J30" s="461"/>
      <c r="K30" s="461"/>
      <c r="L30" s="461"/>
      <c r="O30" s="347"/>
      <c r="T30" s="462">
        <v>395</v>
      </c>
      <c r="U30" s="462"/>
    </row>
    <row r="31" spans="4:21" ht="3.75" customHeight="1" x14ac:dyDescent="0.2"/>
    <row r="32" spans="4:21" ht="16.5" customHeight="1" x14ac:dyDescent="0.2">
      <c r="D32" s="461" t="s">
        <v>65</v>
      </c>
      <c r="E32" s="461"/>
      <c r="F32" s="461"/>
      <c r="G32" s="461"/>
      <c r="H32" s="461"/>
      <c r="I32" s="461"/>
      <c r="J32" s="461"/>
      <c r="K32" s="461"/>
      <c r="L32" s="461"/>
      <c r="O32" s="347"/>
      <c r="T32" s="462">
        <v>150</v>
      </c>
      <c r="U32" s="462"/>
    </row>
    <row r="33" spans="3:21" ht="3.75" customHeight="1" x14ac:dyDescent="0.2"/>
    <row r="34" spans="3:21" ht="16.5" customHeight="1" x14ac:dyDescent="0.2">
      <c r="D34" s="461" t="s">
        <v>65</v>
      </c>
      <c r="E34" s="461"/>
      <c r="F34" s="461"/>
      <c r="G34" s="461"/>
      <c r="H34" s="461"/>
      <c r="I34" s="461"/>
      <c r="J34" s="461"/>
      <c r="K34" s="461"/>
      <c r="L34" s="461"/>
      <c r="O34" s="347"/>
      <c r="T34" s="462">
        <v>255</v>
      </c>
      <c r="U34" s="462"/>
    </row>
    <row r="35" spans="3:21" ht="3.75" customHeight="1" x14ac:dyDescent="0.2"/>
    <row r="36" spans="3:21" ht="16.5" customHeight="1" x14ac:dyDescent="0.2">
      <c r="D36" s="461" t="s">
        <v>57</v>
      </c>
      <c r="E36" s="461"/>
      <c r="F36" s="461"/>
      <c r="G36" s="461"/>
      <c r="H36" s="461"/>
      <c r="I36" s="461"/>
      <c r="J36" s="461"/>
      <c r="K36" s="461"/>
      <c r="L36" s="461"/>
      <c r="O36" s="347"/>
      <c r="T36" s="462">
        <v>60</v>
      </c>
      <c r="U36" s="462"/>
    </row>
    <row r="37" spans="3:21" ht="3.75" customHeight="1" x14ac:dyDescent="0.2"/>
    <row r="38" spans="3:21" ht="3.75" customHeight="1" x14ac:dyDescent="0.2"/>
    <row r="39" spans="3:21" ht="16.5" customHeight="1" x14ac:dyDescent="0.2">
      <c r="D39" s="461" t="s">
        <v>56</v>
      </c>
      <c r="E39" s="461"/>
      <c r="F39" s="461"/>
      <c r="G39" s="461"/>
      <c r="H39" s="461"/>
      <c r="I39" s="461"/>
      <c r="J39" s="461"/>
      <c r="K39" s="461"/>
      <c r="L39" s="461"/>
      <c r="O39" s="347"/>
      <c r="T39" s="462">
        <v>50</v>
      </c>
      <c r="U39" s="462"/>
    </row>
    <row r="40" spans="3:21" ht="3.75" customHeight="1" x14ac:dyDescent="0.2"/>
    <row r="41" spans="3:21" ht="16.5" customHeight="1" x14ac:dyDescent="0.2">
      <c r="D41" s="461" t="s">
        <v>56</v>
      </c>
      <c r="E41" s="461"/>
      <c r="F41" s="461"/>
      <c r="G41" s="461"/>
      <c r="H41" s="461"/>
      <c r="I41" s="461"/>
      <c r="J41" s="461"/>
      <c r="K41" s="461"/>
      <c r="L41" s="461"/>
      <c r="O41" s="347"/>
      <c r="T41" s="462">
        <v>25</v>
      </c>
      <c r="U41" s="462"/>
    </row>
    <row r="42" spans="3:21" ht="6.75" customHeight="1" x14ac:dyDescent="0.2"/>
    <row r="43" spans="3:21" ht="14.25" customHeight="1" x14ac:dyDescent="0.2">
      <c r="C43" s="464" t="s">
        <v>66</v>
      </c>
      <c r="D43" s="464"/>
      <c r="E43" s="464"/>
      <c r="F43" s="464"/>
      <c r="G43" s="465" t="s">
        <v>67</v>
      </c>
      <c r="H43" s="465"/>
      <c r="I43" s="465"/>
      <c r="J43" s="465"/>
      <c r="K43" s="465"/>
      <c r="L43" s="465"/>
      <c r="S43" s="466">
        <v>1323</v>
      </c>
      <c r="T43" s="466"/>
      <c r="U43" s="466"/>
    </row>
    <row r="44" spans="3:21" ht="8.25" customHeight="1" x14ac:dyDescent="0.2"/>
    <row r="45" spans="3:21" ht="3.75" customHeight="1" x14ac:dyDescent="0.2"/>
    <row r="46" spans="3:21" ht="16.5" customHeight="1" x14ac:dyDescent="0.2">
      <c r="D46" s="461" t="s">
        <v>68</v>
      </c>
      <c r="E46" s="461"/>
      <c r="F46" s="461"/>
      <c r="G46" s="461"/>
      <c r="H46" s="461"/>
      <c r="I46" s="461"/>
      <c r="J46" s="461"/>
      <c r="K46" s="461"/>
      <c r="L46" s="461"/>
      <c r="O46" s="347"/>
      <c r="T46" s="462">
        <v>2</v>
      </c>
      <c r="U46" s="462"/>
    </row>
    <row r="47" spans="3:21" ht="3.75" customHeight="1" x14ac:dyDescent="0.2"/>
    <row r="48" spans="3:21" ht="16.5" customHeight="1" x14ac:dyDescent="0.2">
      <c r="D48" s="461" t="s">
        <v>70</v>
      </c>
      <c r="E48" s="461"/>
      <c r="F48" s="461"/>
      <c r="G48" s="461"/>
      <c r="H48" s="461"/>
      <c r="I48" s="461"/>
      <c r="J48" s="461"/>
      <c r="K48" s="461"/>
      <c r="L48" s="461"/>
      <c r="O48" s="347"/>
      <c r="T48" s="462">
        <v>23</v>
      </c>
      <c r="U48" s="462"/>
    </row>
    <row r="49" spans="4:21" ht="3.75" customHeight="1" x14ac:dyDescent="0.2"/>
    <row r="50" spans="4:21" ht="16.5" customHeight="1" x14ac:dyDescent="0.2">
      <c r="D50" s="461" t="s">
        <v>73</v>
      </c>
      <c r="E50" s="461"/>
      <c r="F50" s="461"/>
      <c r="G50" s="461"/>
      <c r="H50" s="461"/>
      <c r="I50" s="461"/>
      <c r="J50" s="461"/>
      <c r="K50" s="461"/>
      <c r="L50" s="461"/>
      <c r="O50" s="347"/>
      <c r="T50" s="462">
        <v>50</v>
      </c>
      <c r="U50" s="462"/>
    </row>
    <row r="51" spans="4:21" ht="3.75" customHeight="1" x14ac:dyDescent="0.2"/>
    <row r="52" spans="4:21" ht="16.5" customHeight="1" x14ac:dyDescent="0.2">
      <c r="D52" s="461" t="s">
        <v>75</v>
      </c>
      <c r="E52" s="461"/>
      <c r="F52" s="461"/>
      <c r="G52" s="461"/>
      <c r="H52" s="461"/>
      <c r="I52" s="461"/>
      <c r="J52" s="461"/>
      <c r="K52" s="461"/>
      <c r="L52" s="461"/>
      <c r="O52" s="347"/>
      <c r="T52" s="462">
        <v>14</v>
      </c>
      <c r="U52" s="462"/>
    </row>
    <row r="53" spans="4:21" ht="3.75" customHeight="1" x14ac:dyDescent="0.2"/>
    <row r="54" spans="4:21" ht="16.5" customHeight="1" x14ac:dyDescent="0.2">
      <c r="D54" s="461" t="s">
        <v>76</v>
      </c>
      <c r="E54" s="461"/>
      <c r="F54" s="461"/>
      <c r="G54" s="461"/>
      <c r="H54" s="461"/>
      <c r="I54" s="461"/>
      <c r="J54" s="461"/>
      <c r="K54" s="461"/>
      <c r="L54" s="461"/>
      <c r="O54" s="347"/>
      <c r="T54" s="462">
        <v>22</v>
      </c>
      <c r="U54" s="462"/>
    </row>
    <row r="55" spans="4:21" ht="3.75" customHeight="1" x14ac:dyDescent="0.2"/>
    <row r="56" spans="4:21" ht="16.5" customHeight="1" x14ac:dyDescent="0.2">
      <c r="D56" s="461" t="s">
        <v>77</v>
      </c>
      <c r="E56" s="461"/>
      <c r="F56" s="461"/>
      <c r="G56" s="461"/>
      <c r="H56" s="461"/>
      <c r="I56" s="461"/>
      <c r="J56" s="461"/>
      <c r="K56" s="461"/>
      <c r="L56" s="461"/>
      <c r="O56" s="347"/>
      <c r="T56" s="462">
        <v>9</v>
      </c>
      <c r="U56" s="462"/>
    </row>
    <row r="57" spans="4:21" ht="3.75" customHeight="1" x14ac:dyDescent="0.2"/>
    <row r="58" spans="4:21" ht="3.75" customHeight="1" x14ac:dyDescent="0.2"/>
    <row r="59" spans="4:21" ht="16.5" customHeight="1" x14ac:dyDescent="0.2">
      <c r="D59" s="461" t="s">
        <v>68</v>
      </c>
      <c r="E59" s="461"/>
      <c r="F59" s="461"/>
      <c r="G59" s="461"/>
      <c r="H59" s="461"/>
      <c r="I59" s="461"/>
      <c r="J59" s="461"/>
      <c r="K59" s="461"/>
      <c r="L59" s="461"/>
      <c r="O59" s="347"/>
      <c r="T59" s="462">
        <v>4</v>
      </c>
      <c r="U59" s="462"/>
    </row>
    <row r="60" spans="4:21" ht="3.75" customHeight="1" x14ac:dyDescent="0.2"/>
    <row r="61" spans="4:21" ht="16.5" customHeight="1" x14ac:dyDescent="0.2">
      <c r="D61" s="461" t="s">
        <v>81</v>
      </c>
      <c r="E61" s="461"/>
      <c r="F61" s="461"/>
      <c r="G61" s="461"/>
      <c r="H61" s="461"/>
      <c r="I61" s="461"/>
      <c r="J61" s="461"/>
      <c r="K61" s="461"/>
      <c r="L61" s="461"/>
      <c r="O61" s="347"/>
      <c r="T61" s="462">
        <v>9</v>
      </c>
      <c r="U61" s="462"/>
    </row>
    <row r="62" spans="4:21" ht="3.75" customHeight="1" x14ac:dyDescent="0.2"/>
    <row r="63" spans="4:21" ht="16.5" customHeight="1" x14ac:dyDescent="0.2">
      <c r="D63" s="461" t="s">
        <v>79</v>
      </c>
      <c r="E63" s="461"/>
      <c r="F63" s="461"/>
      <c r="G63" s="461"/>
      <c r="H63" s="461"/>
      <c r="I63" s="461"/>
      <c r="J63" s="461"/>
      <c r="K63" s="461"/>
      <c r="L63" s="461"/>
      <c r="O63" s="347"/>
      <c r="T63" s="462">
        <v>46</v>
      </c>
      <c r="U63" s="462"/>
    </row>
    <row r="64" spans="4:21" ht="3.75" customHeight="1" x14ac:dyDescent="0.2"/>
    <row r="65" spans="3:21" ht="16.5" customHeight="1" x14ac:dyDescent="0.2">
      <c r="D65" s="461" t="s">
        <v>68</v>
      </c>
      <c r="E65" s="461"/>
      <c r="F65" s="461"/>
      <c r="G65" s="461"/>
      <c r="H65" s="461"/>
      <c r="I65" s="461"/>
      <c r="J65" s="461"/>
      <c r="K65" s="461"/>
      <c r="L65" s="461"/>
      <c r="O65" s="347"/>
      <c r="T65" s="462">
        <v>13</v>
      </c>
      <c r="U65" s="462"/>
    </row>
    <row r="66" spans="3:21" ht="3.75" customHeight="1" x14ac:dyDescent="0.2"/>
    <row r="67" spans="3:21" ht="16.5" customHeight="1" x14ac:dyDescent="0.2">
      <c r="D67" s="461" t="s">
        <v>80</v>
      </c>
      <c r="E67" s="461"/>
      <c r="F67" s="461"/>
      <c r="G67" s="461"/>
      <c r="H67" s="461"/>
      <c r="I67" s="461"/>
      <c r="J67" s="461"/>
      <c r="K67" s="461"/>
      <c r="L67" s="461"/>
      <c r="O67" s="347"/>
      <c r="T67" s="462">
        <v>29</v>
      </c>
      <c r="U67" s="462"/>
    </row>
    <row r="68" spans="3:21" ht="3.75" customHeight="1" x14ac:dyDescent="0.2"/>
    <row r="69" spans="3:21" ht="16.5" customHeight="1" x14ac:dyDescent="0.2">
      <c r="D69" s="461" t="s">
        <v>153</v>
      </c>
      <c r="E69" s="461"/>
      <c r="F69" s="461"/>
      <c r="G69" s="461"/>
      <c r="H69" s="461"/>
      <c r="I69" s="461"/>
      <c r="J69" s="461"/>
      <c r="K69" s="461"/>
      <c r="L69" s="461"/>
      <c r="O69" s="347"/>
      <c r="T69" s="462">
        <v>3</v>
      </c>
      <c r="U69" s="462"/>
    </row>
    <row r="70" spans="3:21" ht="3.75" customHeight="1" x14ac:dyDescent="0.2"/>
    <row r="71" spans="3:21" ht="16.5" customHeight="1" x14ac:dyDescent="0.2">
      <c r="D71" s="461" t="s">
        <v>82</v>
      </c>
      <c r="E71" s="461"/>
      <c r="F71" s="461"/>
      <c r="G71" s="461"/>
      <c r="H71" s="461"/>
      <c r="I71" s="461"/>
      <c r="J71" s="461"/>
      <c r="K71" s="461"/>
      <c r="L71" s="461"/>
      <c r="O71" s="347"/>
      <c r="T71" s="462">
        <v>32</v>
      </c>
      <c r="U71" s="462"/>
    </row>
    <row r="72" spans="3:21" ht="5.25" customHeight="1" x14ac:dyDescent="0.2"/>
    <row r="73" spans="3:21" ht="15" customHeight="1" x14ac:dyDescent="0.2"/>
    <row r="75" spans="3:21" ht="9" customHeight="1" x14ac:dyDescent="0.2"/>
    <row r="76" spans="3:21" ht="9" customHeight="1" x14ac:dyDescent="0.2"/>
    <row r="77" spans="3:21" ht="12.75" customHeight="1" x14ac:dyDescent="0.2">
      <c r="C77" s="468"/>
      <c r="D77" s="468"/>
      <c r="E77" s="469"/>
      <c r="F77" s="469"/>
      <c r="G77" s="469"/>
      <c r="I77" s="470"/>
      <c r="J77" s="470"/>
      <c r="K77" s="470"/>
    </row>
    <row r="78" spans="3:21" ht="11.25" customHeight="1" x14ac:dyDescent="0.2"/>
    <row r="79" spans="3:21" ht="12.75" customHeight="1" x14ac:dyDescent="0.2">
      <c r="K79" s="467" t="s">
        <v>49</v>
      </c>
      <c r="L79" s="467"/>
      <c r="M79" s="467"/>
      <c r="N79" s="467"/>
      <c r="O79" s="467"/>
      <c r="P79" s="467"/>
      <c r="Q79" s="467"/>
      <c r="R79" s="467"/>
      <c r="S79" s="467"/>
      <c r="T79" s="467"/>
    </row>
    <row r="80" spans="3:21" ht="9" customHeight="1" x14ac:dyDescent="0.2"/>
    <row r="81" spans="2:22" ht="12.75" customHeight="1" x14ac:dyDescent="0.2">
      <c r="K81" s="449" t="s">
        <v>50</v>
      </c>
      <c r="L81" s="449"/>
      <c r="M81" s="449"/>
      <c r="N81" s="449"/>
      <c r="O81" s="449"/>
      <c r="P81" s="449"/>
      <c r="Q81" s="449"/>
      <c r="R81" s="449"/>
      <c r="S81" s="449"/>
      <c r="T81" s="449"/>
    </row>
    <row r="82" spans="2:22" ht="31.5" customHeight="1" x14ac:dyDescent="0.2"/>
    <row r="83" spans="2:22" ht="12.75" customHeight="1" x14ac:dyDescent="0.2">
      <c r="B83" s="463" t="s">
        <v>152</v>
      </c>
      <c r="C83" s="463"/>
      <c r="D83" s="463"/>
      <c r="E83" s="463"/>
      <c r="F83" s="463"/>
      <c r="G83" s="463"/>
      <c r="H83" s="463"/>
      <c r="I83" s="463"/>
      <c r="J83" s="463"/>
      <c r="K83" s="463"/>
      <c r="L83" s="463"/>
      <c r="M83" s="463"/>
      <c r="N83" s="463"/>
      <c r="O83" s="463"/>
      <c r="P83" s="463"/>
      <c r="Q83" s="463"/>
      <c r="R83" s="463"/>
      <c r="S83" s="463"/>
      <c r="T83" s="463"/>
      <c r="U83" s="463"/>
      <c r="V83" s="463"/>
    </row>
    <row r="84" spans="2:22" ht="9" customHeight="1" x14ac:dyDescent="0.2"/>
    <row r="85" spans="2:22" ht="15.75" customHeight="1" x14ac:dyDescent="0.2">
      <c r="B85" s="463" t="s">
        <v>52</v>
      </c>
      <c r="C85" s="463"/>
      <c r="D85" s="463"/>
      <c r="E85" s="463"/>
      <c r="F85" s="463"/>
      <c r="G85" s="463"/>
      <c r="H85" s="463"/>
      <c r="I85" s="463"/>
      <c r="J85" s="463"/>
      <c r="K85" s="463"/>
    </row>
    <row r="86" spans="2:22" ht="16.5" customHeight="1" x14ac:dyDescent="0.2"/>
    <row r="87" spans="2:22" ht="18.75" customHeight="1" x14ac:dyDescent="0.2">
      <c r="D87" s="464" t="s">
        <v>53</v>
      </c>
      <c r="E87" s="464"/>
      <c r="F87" s="464"/>
      <c r="G87" s="464"/>
      <c r="H87" s="464"/>
      <c r="I87" s="464"/>
      <c r="N87" s="464" t="s">
        <v>54</v>
      </c>
      <c r="O87" s="464"/>
      <c r="P87" s="464"/>
      <c r="R87" s="449" t="s">
        <v>55</v>
      </c>
      <c r="S87" s="449"/>
      <c r="T87" s="449"/>
      <c r="U87" s="449"/>
      <c r="V87" s="449"/>
    </row>
    <row r="88" spans="2:22" ht="3.75" customHeight="1" x14ac:dyDescent="0.2"/>
    <row r="89" spans="2:22" ht="16.5" customHeight="1" x14ac:dyDescent="0.2">
      <c r="D89" s="461" t="s">
        <v>72</v>
      </c>
      <c r="E89" s="461"/>
      <c r="F89" s="461"/>
      <c r="G89" s="461"/>
      <c r="H89" s="461"/>
      <c r="I89" s="461"/>
      <c r="J89" s="461"/>
      <c r="K89" s="461"/>
      <c r="L89" s="461"/>
      <c r="O89" s="347"/>
      <c r="T89" s="462">
        <v>7</v>
      </c>
      <c r="U89" s="462"/>
    </row>
    <row r="90" spans="2:22" ht="3.75" customHeight="1" x14ac:dyDescent="0.2"/>
    <row r="91" spans="2:22" ht="16.5" customHeight="1" x14ac:dyDescent="0.2">
      <c r="D91" s="461" t="s">
        <v>88</v>
      </c>
      <c r="E91" s="461"/>
      <c r="F91" s="461"/>
      <c r="G91" s="461"/>
      <c r="H91" s="461"/>
      <c r="I91" s="461"/>
      <c r="J91" s="461"/>
      <c r="K91" s="461"/>
      <c r="L91" s="461"/>
      <c r="O91" s="347"/>
      <c r="T91" s="462">
        <v>9</v>
      </c>
      <c r="U91" s="462"/>
    </row>
    <row r="92" spans="2:22" ht="3.75" customHeight="1" x14ac:dyDescent="0.2"/>
    <row r="93" spans="2:22" ht="16.5" customHeight="1" x14ac:dyDescent="0.2">
      <c r="D93" s="461" t="s">
        <v>84</v>
      </c>
      <c r="E93" s="461"/>
      <c r="F93" s="461"/>
      <c r="G93" s="461"/>
      <c r="H93" s="461"/>
      <c r="I93" s="461"/>
      <c r="J93" s="461"/>
      <c r="K93" s="461"/>
      <c r="L93" s="461"/>
      <c r="O93" s="347"/>
      <c r="T93" s="462">
        <v>5</v>
      </c>
      <c r="U93" s="462"/>
    </row>
    <row r="94" spans="2:22" ht="3.75" customHeight="1" x14ac:dyDescent="0.2"/>
    <row r="95" spans="2:22" ht="16.5" customHeight="1" x14ac:dyDescent="0.2">
      <c r="D95" s="461" t="s">
        <v>86</v>
      </c>
      <c r="E95" s="461"/>
      <c r="F95" s="461"/>
      <c r="G95" s="461"/>
      <c r="H95" s="461"/>
      <c r="I95" s="461"/>
      <c r="J95" s="461"/>
      <c r="K95" s="461"/>
      <c r="L95" s="461"/>
      <c r="O95" s="347"/>
      <c r="T95" s="462">
        <v>32</v>
      </c>
      <c r="U95" s="462"/>
    </row>
    <row r="96" spans="2:22" ht="3.75" customHeight="1" x14ac:dyDescent="0.2"/>
    <row r="97" spans="3:21" ht="16.5" customHeight="1" x14ac:dyDescent="0.2">
      <c r="D97" s="461" t="s">
        <v>78</v>
      </c>
      <c r="E97" s="461"/>
      <c r="F97" s="461"/>
      <c r="G97" s="461"/>
      <c r="H97" s="461"/>
      <c r="I97" s="461"/>
      <c r="J97" s="461"/>
      <c r="K97" s="461"/>
      <c r="L97" s="461"/>
      <c r="O97" s="347"/>
      <c r="T97" s="462">
        <v>10</v>
      </c>
      <c r="U97" s="462"/>
    </row>
    <row r="98" spans="3:21" ht="3.75" customHeight="1" x14ac:dyDescent="0.2"/>
    <row r="99" spans="3:21" ht="16.5" customHeight="1" x14ac:dyDescent="0.2">
      <c r="D99" s="461" t="s">
        <v>78</v>
      </c>
      <c r="E99" s="461"/>
      <c r="F99" s="461"/>
      <c r="G99" s="461"/>
      <c r="H99" s="461"/>
      <c r="I99" s="461"/>
      <c r="J99" s="461"/>
      <c r="K99" s="461"/>
      <c r="L99" s="461"/>
      <c r="O99" s="347"/>
      <c r="T99" s="462">
        <v>3</v>
      </c>
      <c r="U99" s="462"/>
    </row>
    <row r="100" spans="3:21" ht="3.75" customHeight="1" x14ac:dyDescent="0.2"/>
    <row r="101" spans="3:21" ht="16.5" customHeight="1" x14ac:dyDescent="0.2">
      <c r="D101" s="461" t="s">
        <v>87</v>
      </c>
      <c r="E101" s="461"/>
      <c r="F101" s="461"/>
      <c r="G101" s="461"/>
      <c r="H101" s="461"/>
      <c r="I101" s="461"/>
      <c r="J101" s="461"/>
      <c r="K101" s="461"/>
      <c r="L101" s="461"/>
      <c r="O101" s="347"/>
      <c r="T101" s="462">
        <v>6</v>
      </c>
      <c r="U101" s="462"/>
    </row>
    <row r="102" spans="3:21" ht="3.75" customHeight="1" x14ac:dyDescent="0.2"/>
    <row r="103" spans="3:21" ht="16.5" customHeight="1" x14ac:dyDescent="0.2">
      <c r="D103" s="461" t="s">
        <v>154</v>
      </c>
      <c r="E103" s="461"/>
      <c r="F103" s="461"/>
      <c r="G103" s="461"/>
      <c r="H103" s="461"/>
      <c r="I103" s="461"/>
      <c r="J103" s="461"/>
      <c r="K103" s="461"/>
      <c r="L103" s="461"/>
      <c r="O103" s="347"/>
      <c r="T103" s="462">
        <v>61</v>
      </c>
      <c r="U103" s="462"/>
    </row>
    <row r="104" spans="3:21" ht="3.75" customHeight="1" x14ac:dyDescent="0.2"/>
    <row r="105" spans="3:21" ht="16.5" customHeight="1" x14ac:dyDescent="0.2">
      <c r="D105" s="461" t="s">
        <v>83</v>
      </c>
      <c r="E105" s="461"/>
      <c r="F105" s="461"/>
      <c r="G105" s="461"/>
      <c r="H105" s="461"/>
      <c r="I105" s="461"/>
      <c r="J105" s="461"/>
      <c r="K105" s="461"/>
      <c r="L105" s="461"/>
      <c r="O105" s="347"/>
      <c r="T105" s="462">
        <v>1</v>
      </c>
      <c r="U105" s="462"/>
    </row>
    <row r="106" spans="3:21" ht="6.75" customHeight="1" x14ac:dyDescent="0.2"/>
    <row r="107" spans="3:21" ht="14.25" customHeight="1" x14ac:dyDescent="0.2">
      <c r="C107" s="464" t="s">
        <v>66</v>
      </c>
      <c r="D107" s="464"/>
      <c r="E107" s="464"/>
      <c r="F107" s="464"/>
      <c r="G107" s="465" t="s">
        <v>42</v>
      </c>
      <c r="H107" s="465"/>
      <c r="I107" s="465"/>
      <c r="J107" s="465"/>
      <c r="K107" s="465"/>
      <c r="L107" s="465"/>
      <c r="S107" s="466">
        <v>387</v>
      </c>
      <c r="T107" s="466"/>
      <c r="U107" s="466"/>
    </row>
    <row r="108" spans="3:21" ht="8.25" customHeight="1" x14ac:dyDescent="0.2"/>
    <row r="109" spans="3:21" ht="3.75" customHeight="1" x14ac:dyDescent="0.2"/>
    <row r="110" spans="3:21" ht="16.5" customHeight="1" x14ac:dyDescent="0.2">
      <c r="D110" s="461" t="s">
        <v>98</v>
      </c>
      <c r="E110" s="461"/>
      <c r="F110" s="461"/>
      <c r="G110" s="461"/>
      <c r="H110" s="461"/>
      <c r="I110" s="461"/>
      <c r="J110" s="461"/>
      <c r="K110" s="461"/>
      <c r="L110" s="461"/>
      <c r="O110" s="347"/>
      <c r="T110" s="462">
        <v>3622</v>
      </c>
      <c r="U110" s="462"/>
    </row>
    <row r="111" spans="3:21" ht="3.75" customHeight="1" x14ac:dyDescent="0.2"/>
    <row r="112" spans="3:21" ht="16.5" customHeight="1" x14ac:dyDescent="0.2">
      <c r="D112" s="461" t="s">
        <v>101</v>
      </c>
      <c r="E112" s="461"/>
      <c r="F112" s="461"/>
      <c r="G112" s="461"/>
      <c r="H112" s="461"/>
      <c r="I112" s="461"/>
      <c r="J112" s="461"/>
      <c r="K112" s="461"/>
      <c r="L112" s="461"/>
      <c r="O112" s="347"/>
      <c r="T112" s="462">
        <v>820</v>
      </c>
      <c r="U112" s="462"/>
    </row>
    <row r="113" spans="4:21" ht="3.75" customHeight="1" x14ac:dyDescent="0.2"/>
    <row r="114" spans="4:21" ht="16.5" customHeight="1" x14ac:dyDescent="0.2">
      <c r="D114" s="461" t="s">
        <v>89</v>
      </c>
      <c r="E114" s="461"/>
      <c r="F114" s="461"/>
      <c r="G114" s="461"/>
      <c r="H114" s="461"/>
      <c r="I114" s="461"/>
      <c r="J114" s="461"/>
      <c r="K114" s="461"/>
      <c r="L114" s="461"/>
      <c r="O114" s="347"/>
      <c r="T114" s="462">
        <v>228</v>
      </c>
      <c r="U114" s="462"/>
    </row>
    <row r="115" spans="4:21" ht="3.75" customHeight="1" x14ac:dyDescent="0.2"/>
    <row r="116" spans="4:21" ht="16.5" customHeight="1" x14ac:dyDescent="0.2">
      <c r="D116" s="461" t="s">
        <v>92</v>
      </c>
      <c r="E116" s="461"/>
      <c r="F116" s="461"/>
      <c r="G116" s="461"/>
      <c r="H116" s="461"/>
      <c r="I116" s="461"/>
      <c r="J116" s="461"/>
      <c r="K116" s="461"/>
      <c r="L116" s="461"/>
      <c r="O116" s="347"/>
      <c r="T116" s="462">
        <v>54</v>
      </c>
      <c r="U116" s="462"/>
    </row>
    <row r="117" spans="4:21" ht="3.75" customHeight="1" x14ac:dyDescent="0.2"/>
    <row r="118" spans="4:21" ht="16.5" customHeight="1" x14ac:dyDescent="0.2">
      <c r="D118" s="461" t="s">
        <v>100</v>
      </c>
      <c r="E118" s="461"/>
      <c r="F118" s="461"/>
      <c r="G118" s="461"/>
      <c r="H118" s="461"/>
      <c r="I118" s="461"/>
      <c r="J118" s="461"/>
      <c r="K118" s="461"/>
      <c r="L118" s="461"/>
      <c r="O118" s="347"/>
      <c r="T118" s="462">
        <v>884</v>
      </c>
      <c r="U118" s="462"/>
    </row>
    <row r="119" spans="4:21" ht="3.75" customHeight="1" x14ac:dyDescent="0.2"/>
    <row r="120" spans="4:21" ht="16.5" customHeight="1" x14ac:dyDescent="0.2">
      <c r="D120" s="461" t="s">
        <v>94</v>
      </c>
      <c r="E120" s="461"/>
      <c r="F120" s="461"/>
      <c r="G120" s="461"/>
      <c r="H120" s="461"/>
      <c r="I120" s="461"/>
      <c r="J120" s="461"/>
      <c r="K120" s="461"/>
      <c r="L120" s="461"/>
      <c r="O120" s="347"/>
      <c r="T120" s="462">
        <v>24</v>
      </c>
      <c r="U120" s="462"/>
    </row>
    <row r="121" spans="4:21" ht="3.75" customHeight="1" x14ac:dyDescent="0.2"/>
    <row r="122" spans="4:21" ht="16.5" customHeight="1" x14ac:dyDescent="0.2">
      <c r="D122" s="461" t="s">
        <v>95</v>
      </c>
      <c r="E122" s="461"/>
      <c r="F122" s="461"/>
      <c r="G122" s="461"/>
      <c r="H122" s="461"/>
      <c r="I122" s="461"/>
      <c r="J122" s="461"/>
      <c r="K122" s="461"/>
      <c r="L122" s="461"/>
      <c r="O122" s="347"/>
      <c r="T122" s="462">
        <v>426</v>
      </c>
      <c r="U122" s="462"/>
    </row>
    <row r="123" spans="4:21" ht="3.75" customHeight="1" x14ac:dyDescent="0.2"/>
    <row r="124" spans="4:21" ht="3.75" customHeight="1" x14ac:dyDescent="0.2"/>
    <row r="125" spans="4:21" ht="16.5" customHeight="1" x14ac:dyDescent="0.2">
      <c r="D125" s="461" t="s">
        <v>47</v>
      </c>
      <c r="E125" s="461"/>
      <c r="F125" s="461"/>
      <c r="G125" s="461"/>
      <c r="H125" s="461"/>
      <c r="I125" s="461"/>
      <c r="J125" s="461"/>
      <c r="K125" s="461"/>
      <c r="L125" s="461"/>
      <c r="O125" s="347"/>
      <c r="T125" s="462">
        <v>2857</v>
      </c>
      <c r="U125" s="462"/>
    </row>
    <row r="126" spans="4:21" ht="3.75" customHeight="1" x14ac:dyDescent="0.2"/>
    <row r="127" spans="4:21" ht="16.5" customHeight="1" x14ac:dyDescent="0.2">
      <c r="D127" s="461" t="s">
        <v>155</v>
      </c>
      <c r="E127" s="461"/>
      <c r="F127" s="461"/>
      <c r="G127" s="461"/>
      <c r="H127" s="461"/>
      <c r="I127" s="461"/>
      <c r="J127" s="461"/>
      <c r="K127" s="461"/>
      <c r="L127" s="461"/>
      <c r="O127" s="347"/>
      <c r="T127" s="462">
        <v>24</v>
      </c>
      <c r="U127" s="462"/>
    </row>
    <row r="128" spans="4:21" ht="3.75" customHeight="1" x14ac:dyDescent="0.2"/>
    <row r="129" spans="3:21" ht="16.5" customHeight="1" x14ac:dyDescent="0.2">
      <c r="D129" s="461" t="s">
        <v>155</v>
      </c>
      <c r="E129" s="461"/>
      <c r="F129" s="461"/>
      <c r="G129" s="461"/>
      <c r="H129" s="461"/>
      <c r="I129" s="461"/>
      <c r="J129" s="461"/>
      <c r="K129" s="461"/>
      <c r="L129" s="461"/>
      <c r="O129" s="347"/>
      <c r="T129" s="462">
        <v>48</v>
      </c>
      <c r="U129" s="462"/>
    </row>
    <row r="130" spans="3:21" ht="3.75" customHeight="1" x14ac:dyDescent="0.2"/>
    <row r="131" spans="3:21" ht="16.5" customHeight="1" x14ac:dyDescent="0.2">
      <c r="D131" s="461" t="s">
        <v>96</v>
      </c>
      <c r="E131" s="461"/>
      <c r="F131" s="461"/>
      <c r="G131" s="461"/>
      <c r="H131" s="461"/>
      <c r="I131" s="461"/>
      <c r="J131" s="461"/>
      <c r="K131" s="461"/>
      <c r="L131" s="461"/>
      <c r="O131" s="347"/>
      <c r="T131" s="462">
        <v>16</v>
      </c>
      <c r="U131" s="462"/>
    </row>
    <row r="132" spans="3:21" ht="6.75" customHeight="1" x14ac:dyDescent="0.2"/>
    <row r="133" spans="3:21" ht="14.25" customHeight="1" x14ac:dyDescent="0.2">
      <c r="C133" s="464" t="s">
        <v>66</v>
      </c>
      <c r="D133" s="464"/>
      <c r="E133" s="464"/>
      <c r="F133" s="464"/>
      <c r="G133" s="465" t="s">
        <v>102</v>
      </c>
      <c r="H133" s="465"/>
      <c r="I133" s="465"/>
      <c r="J133" s="465"/>
      <c r="K133" s="465"/>
      <c r="L133" s="465"/>
      <c r="S133" s="466">
        <v>9003</v>
      </c>
      <c r="T133" s="466"/>
      <c r="U133" s="466"/>
    </row>
    <row r="134" spans="3:21" ht="8.25" customHeight="1" x14ac:dyDescent="0.2"/>
    <row r="135" spans="3:21" ht="3.75" customHeight="1" x14ac:dyDescent="0.2"/>
    <row r="136" spans="3:21" ht="16.5" customHeight="1" x14ac:dyDescent="0.2">
      <c r="D136" s="461" t="s">
        <v>106</v>
      </c>
      <c r="E136" s="461"/>
      <c r="F136" s="461"/>
      <c r="G136" s="461"/>
      <c r="H136" s="461"/>
      <c r="I136" s="461"/>
      <c r="J136" s="461"/>
      <c r="K136" s="461"/>
      <c r="L136" s="461"/>
      <c r="O136" s="347"/>
      <c r="T136" s="462">
        <v>165</v>
      </c>
      <c r="U136" s="462"/>
    </row>
    <row r="137" spans="3:21" ht="3.75" customHeight="1" x14ac:dyDescent="0.2"/>
    <row r="138" spans="3:21" ht="16.5" customHeight="1" x14ac:dyDescent="0.2">
      <c r="D138" s="461" t="s">
        <v>103</v>
      </c>
      <c r="E138" s="461"/>
      <c r="F138" s="461"/>
      <c r="G138" s="461"/>
      <c r="H138" s="461"/>
      <c r="I138" s="461"/>
      <c r="J138" s="461"/>
      <c r="K138" s="461"/>
      <c r="L138" s="461"/>
      <c r="O138" s="347"/>
      <c r="T138" s="462">
        <v>40</v>
      </c>
      <c r="U138" s="462"/>
    </row>
    <row r="139" spans="3:21" ht="3.75" customHeight="1" x14ac:dyDescent="0.2"/>
    <row r="140" spans="3:21" ht="16.5" customHeight="1" x14ac:dyDescent="0.2">
      <c r="D140" s="461" t="s">
        <v>103</v>
      </c>
      <c r="E140" s="461"/>
      <c r="F140" s="461"/>
      <c r="G140" s="461"/>
      <c r="H140" s="461"/>
      <c r="I140" s="461"/>
      <c r="J140" s="461"/>
      <c r="K140" s="461"/>
      <c r="L140" s="461"/>
      <c r="O140" s="347"/>
      <c r="T140" s="462">
        <v>192</v>
      </c>
      <c r="U140" s="462"/>
    </row>
    <row r="141" spans="3:21" ht="3.75" customHeight="1" x14ac:dyDescent="0.2"/>
    <row r="142" spans="3:21" ht="16.5" customHeight="1" x14ac:dyDescent="0.2">
      <c r="D142" s="461" t="s">
        <v>104</v>
      </c>
      <c r="E142" s="461"/>
      <c r="F142" s="461"/>
      <c r="G142" s="461"/>
      <c r="H142" s="461"/>
      <c r="I142" s="461"/>
      <c r="J142" s="461"/>
      <c r="K142" s="461"/>
      <c r="L142" s="461"/>
      <c r="O142" s="347"/>
      <c r="T142" s="462">
        <v>40</v>
      </c>
      <c r="U142" s="462"/>
    </row>
    <row r="143" spans="3:21" ht="3.75" customHeight="1" x14ac:dyDescent="0.2"/>
    <row r="144" spans="3:21" ht="16.5" customHeight="1" x14ac:dyDescent="0.2">
      <c r="D144" s="461" t="s">
        <v>105</v>
      </c>
      <c r="E144" s="461"/>
      <c r="F144" s="461"/>
      <c r="G144" s="461"/>
      <c r="H144" s="461"/>
      <c r="I144" s="461"/>
      <c r="J144" s="461"/>
      <c r="K144" s="461"/>
      <c r="L144" s="461"/>
      <c r="O144" s="347"/>
      <c r="T144" s="462">
        <v>0</v>
      </c>
      <c r="U144" s="462"/>
    </row>
    <row r="145" spans="3:21" ht="6.75" customHeight="1" x14ac:dyDescent="0.2"/>
    <row r="146" spans="3:21" ht="14.25" customHeight="1" x14ac:dyDescent="0.2">
      <c r="C146" s="464" t="s">
        <v>66</v>
      </c>
      <c r="D146" s="464"/>
      <c r="E146" s="464"/>
      <c r="F146" s="464"/>
      <c r="G146" s="465" t="s">
        <v>107</v>
      </c>
      <c r="H146" s="465"/>
      <c r="I146" s="465"/>
      <c r="J146" s="465"/>
      <c r="K146" s="465"/>
      <c r="L146" s="465"/>
      <c r="S146" s="466">
        <v>437</v>
      </c>
      <c r="T146" s="466"/>
      <c r="U146" s="466"/>
    </row>
    <row r="147" spans="3:21" ht="8.25" customHeight="1" x14ac:dyDescent="0.2"/>
    <row r="148" spans="3:21" ht="3.75" customHeight="1" x14ac:dyDescent="0.2"/>
    <row r="149" spans="3:21" ht="16.5" customHeight="1" x14ac:dyDescent="0.2">
      <c r="D149" s="461" t="s">
        <v>112</v>
      </c>
      <c r="E149" s="461"/>
      <c r="F149" s="461"/>
      <c r="G149" s="461"/>
      <c r="H149" s="461"/>
      <c r="I149" s="461"/>
      <c r="J149" s="461"/>
      <c r="K149" s="461"/>
      <c r="L149" s="461"/>
      <c r="O149" s="347"/>
      <c r="T149" s="462">
        <v>9</v>
      </c>
      <c r="U149" s="462"/>
    </row>
    <row r="150" spans="3:21" ht="3.75" customHeight="1" x14ac:dyDescent="0.2"/>
    <row r="151" spans="3:21" ht="6" customHeight="1" x14ac:dyDescent="0.2"/>
    <row r="152" spans="3:21" ht="15" customHeight="1" x14ac:dyDescent="0.2"/>
    <row r="154" spans="3:21" ht="9" customHeight="1" x14ac:dyDescent="0.2"/>
    <row r="155" spans="3:21" ht="9" customHeight="1" x14ac:dyDescent="0.2"/>
    <row r="156" spans="3:21" ht="12.75" customHeight="1" x14ac:dyDescent="0.2">
      <c r="C156" s="468"/>
      <c r="D156" s="468"/>
      <c r="E156" s="469"/>
      <c r="F156" s="469"/>
      <c r="G156" s="469"/>
      <c r="I156" s="470"/>
      <c r="J156" s="470"/>
      <c r="K156" s="470"/>
    </row>
    <row r="157" spans="3:21" ht="11.25" customHeight="1" x14ac:dyDescent="0.2"/>
    <row r="158" spans="3:21" ht="12.75" customHeight="1" x14ac:dyDescent="0.2">
      <c r="K158" s="467" t="s">
        <v>49</v>
      </c>
      <c r="L158" s="467"/>
      <c r="M158" s="467"/>
      <c r="N158" s="467"/>
      <c r="O158" s="467"/>
      <c r="P158" s="467"/>
      <c r="Q158" s="467"/>
      <c r="R158" s="467"/>
      <c r="S158" s="467"/>
      <c r="T158" s="467"/>
    </row>
    <row r="159" spans="3:21" ht="9" customHeight="1" x14ac:dyDescent="0.2"/>
    <row r="160" spans="3:21" ht="12.75" customHeight="1" x14ac:dyDescent="0.2">
      <c r="K160" s="449" t="s">
        <v>50</v>
      </c>
      <c r="L160" s="449"/>
      <c r="M160" s="449"/>
      <c r="N160" s="449"/>
      <c r="O160" s="449"/>
      <c r="P160" s="449"/>
      <c r="Q160" s="449"/>
      <c r="R160" s="449"/>
      <c r="S160" s="449"/>
      <c r="T160" s="449"/>
    </row>
    <row r="161" spans="2:22" ht="31.5" customHeight="1" x14ac:dyDescent="0.2"/>
    <row r="162" spans="2:22" ht="12.75" customHeight="1" x14ac:dyDescent="0.2">
      <c r="B162" s="463" t="s">
        <v>152</v>
      </c>
      <c r="C162" s="463"/>
      <c r="D162" s="463"/>
      <c r="E162" s="463"/>
      <c r="F162" s="463"/>
      <c r="G162" s="463"/>
      <c r="H162" s="463"/>
      <c r="I162" s="463"/>
      <c r="J162" s="463"/>
      <c r="K162" s="463"/>
      <c r="L162" s="463"/>
      <c r="M162" s="463"/>
      <c r="N162" s="463"/>
      <c r="O162" s="463"/>
      <c r="P162" s="463"/>
      <c r="Q162" s="463"/>
      <c r="R162" s="463"/>
      <c r="S162" s="463"/>
      <c r="T162" s="463"/>
      <c r="U162" s="463"/>
      <c r="V162" s="463"/>
    </row>
    <row r="163" spans="2:22" ht="9" customHeight="1" x14ac:dyDescent="0.2"/>
    <row r="164" spans="2:22" ht="15.75" customHeight="1" x14ac:dyDescent="0.2">
      <c r="B164" s="463" t="s">
        <v>52</v>
      </c>
      <c r="C164" s="463"/>
      <c r="D164" s="463"/>
      <c r="E164" s="463"/>
      <c r="F164" s="463"/>
      <c r="G164" s="463"/>
      <c r="H164" s="463"/>
      <c r="I164" s="463"/>
      <c r="J164" s="463"/>
      <c r="K164" s="463"/>
    </row>
    <row r="165" spans="2:22" ht="16.5" customHeight="1" x14ac:dyDescent="0.2"/>
    <row r="166" spans="2:22" ht="18.75" customHeight="1" x14ac:dyDescent="0.2">
      <c r="D166" s="464" t="s">
        <v>53</v>
      </c>
      <c r="E166" s="464"/>
      <c r="F166" s="464"/>
      <c r="G166" s="464"/>
      <c r="H166" s="464"/>
      <c r="I166" s="464"/>
      <c r="N166" s="464" t="s">
        <v>54</v>
      </c>
      <c r="O166" s="464"/>
      <c r="P166" s="464"/>
      <c r="R166" s="449" t="s">
        <v>55</v>
      </c>
      <c r="S166" s="449"/>
      <c r="T166" s="449"/>
      <c r="U166" s="449"/>
      <c r="V166" s="449"/>
    </row>
    <row r="167" spans="2:22" ht="3.75" customHeight="1" x14ac:dyDescent="0.2"/>
    <row r="168" spans="2:22" ht="3.75" customHeight="1" x14ac:dyDescent="0.2"/>
    <row r="169" spans="2:22" ht="16.5" customHeight="1" x14ac:dyDescent="0.2">
      <c r="D169" s="461" t="s">
        <v>111</v>
      </c>
      <c r="E169" s="461"/>
      <c r="F169" s="461"/>
      <c r="G169" s="461"/>
      <c r="H169" s="461"/>
      <c r="I169" s="461"/>
      <c r="J169" s="461"/>
      <c r="K169" s="461"/>
      <c r="L169" s="461"/>
      <c r="O169" s="347"/>
      <c r="T169" s="462">
        <v>34</v>
      </c>
      <c r="U169" s="462"/>
    </row>
    <row r="170" spans="2:22" ht="3.75" customHeight="1" x14ac:dyDescent="0.2"/>
    <row r="171" spans="2:22" ht="16.5" customHeight="1" x14ac:dyDescent="0.2">
      <c r="D171" s="461" t="s">
        <v>108</v>
      </c>
      <c r="E171" s="461"/>
      <c r="F171" s="461"/>
      <c r="G171" s="461"/>
      <c r="H171" s="461"/>
      <c r="I171" s="461"/>
      <c r="J171" s="461"/>
      <c r="K171" s="461"/>
      <c r="L171" s="461"/>
      <c r="O171" s="347"/>
      <c r="T171" s="462">
        <v>827</v>
      </c>
      <c r="U171" s="462"/>
    </row>
    <row r="172" spans="2:22" ht="3.75" customHeight="1" x14ac:dyDescent="0.2"/>
    <row r="173" spans="2:22" ht="16.5" customHeight="1" x14ac:dyDescent="0.2">
      <c r="D173" s="461" t="s">
        <v>108</v>
      </c>
      <c r="E173" s="461"/>
      <c r="F173" s="461"/>
      <c r="G173" s="461"/>
      <c r="H173" s="461"/>
      <c r="I173" s="461"/>
      <c r="J173" s="461"/>
      <c r="K173" s="461"/>
      <c r="L173" s="461"/>
      <c r="O173" s="347"/>
      <c r="T173" s="462">
        <v>724</v>
      </c>
      <c r="U173" s="462"/>
    </row>
    <row r="174" spans="2:22" ht="3.75" customHeight="1" x14ac:dyDescent="0.2"/>
    <row r="175" spans="2:22" ht="16.5" customHeight="1" x14ac:dyDescent="0.2">
      <c r="D175" s="461" t="s">
        <v>110</v>
      </c>
      <c r="E175" s="461"/>
      <c r="F175" s="461"/>
      <c r="G175" s="461"/>
      <c r="H175" s="461"/>
      <c r="I175" s="461"/>
      <c r="J175" s="461"/>
      <c r="K175" s="461"/>
      <c r="L175" s="461"/>
      <c r="O175" s="347"/>
      <c r="T175" s="462">
        <v>1139</v>
      </c>
      <c r="U175" s="462"/>
    </row>
    <row r="176" spans="2:22" ht="3.75" customHeight="1" x14ac:dyDescent="0.2"/>
    <row r="177" spans="4:21" ht="16.5" customHeight="1" x14ac:dyDescent="0.2">
      <c r="D177" s="461" t="s">
        <v>112</v>
      </c>
      <c r="E177" s="461"/>
      <c r="F177" s="461"/>
      <c r="G177" s="461"/>
      <c r="H177" s="461"/>
      <c r="I177" s="461"/>
      <c r="J177" s="461"/>
      <c r="K177" s="461"/>
      <c r="L177" s="461"/>
      <c r="O177" s="347"/>
      <c r="T177" s="462">
        <v>6</v>
      </c>
      <c r="U177" s="462"/>
    </row>
    <row r="178" spans="4:21" ht="3.75" customHeight="1" x14ac:dyDescent="0.2"/>
    <row r="179" spans="4:21" ht="16.5" customHeight="1" x14ac:dyDescent="0.2">
      <c r="D179" s="461" t="s">
        <v>111</v>
      </c>
      <c r="E179" s="461"/>
      <c r="F179" s="461"/>
      <c r="G179" s="461"/>
      <c r="H179" s="461"/>
      <c r="I179" s="461"/>
      <c r="J179" s="461"/>
      <c r="K179" s="461"/>
      <c r="L179" s="461"/>
      <c r="O179" s="347"/>
      <c r="T179" s="462">
        <v>93</v>
      </c>
      <c r="U179" s="462"/>
    </row>
    <row r="180" spans="4:21" ht="3.75" customHeight="1" x14ac:dyDescent="0.2"/>
    <row r="181" spans="4:21" ht="16.5" customHeight="1" x14ac:dyDescent="0.2">
      <c r="D181" s="461" t="s">
        <v>112</v>
      </c>
      <c r="E181" s="461"/>
      <c r="F181" s="461"/>
      <c r="G181" s="461"/>
      <c r="H181" s="461"/>
      <c r="I181" s="461"/>
      <c r="J181" s="461"/>
      <c r="K181" s="461"/>
      <c r="L181" s="461"/>
      <c r="O181" s="347"/>
      <c r="T181" s="462">
        <v>22</v>
      </c>
      <c r="U181" s="462"/>
    </row>
    <row r="182" spans="4:21" ht="3.75" customHeight="1" x14ac:dyDescent="0.2"/>
    <row r="183" spans="4:21" ht="16.5" customHeight="1" x14ac:dyDescent="0.2">
      <c r="D183" s="461" t="s">
        <v>112</v>
      </c>
      <c r="E183" s="461"/>
      <c r="F183" s="461"/>
      <c r="G183" s="461"/>
      <c r="H183" s="461"/>
      <c r="I183" s="461"/>
      <c r="J183" s="461"/>
      <c r="K183" s="461"/>
      <c r="L183" s="461"/>
      <c r="O183" s="347"/>
      <c r="T183" s="462">
        <v>37</v>
      </c>
      <c r="U183" s="462"/>
    </row>
    <row r="184" spans="4:21" ht="3.75" customHeight="1" x14ac:dyDescent="0.2"/>
    <row r="185" spans="4:21" ht="16.5" customHeight="1" x14ac:dyDescent="0.2">
      <c r="D185" s="461" t="s">
        <v>112</v>
      </c>
      <c r="E185" s="461"/>
      <c r="F185" s="461"/>
      <c r="G185" s="461"/>
      <c r="H185" s="461"/>
      <c r="I185" s="461"/>
      <c r="J185" s="461"/>
      <c r="K185" s="461"/>
      <c r="L185" s="461"/>
      <c r="O185" s="347"/>
      <c r="T185" s="462">
        <v>12</v>
      </c>
      <c r="U185" s="462"/>
    </row>
    <row r="186" spans="4:21" ht="3.75" customHeight="1" x14ac:dyDescent="0.2"/>
    <row r="187" spans="4:21" ht="16.5" customHeight="1" x14ac:dyDescent="0.2">
      <c r="D187" s="461" t="s">
        <v>112</v>
      </c>
      <c r="E187" s="461"/>
      <c r="F187" s="461"/>
      <c r="G187" s="461"/>
      <c r="H187" s="461"/>
      <c r="I187" s="461"/>
      <c r="J187" s="461"/>
      <c r="K187" s="461"/>
      <c r="L187" s="461"/>
      <c r="O187" s="347"/>
      <c r="T187" s="462">
        <v>6</v>
      </c>
      <c r="U187" s="462"/>
    </row>
    <row r="188" spans="4:21" ht="3.75" customHeight="1" x14ac:dyDescent="0.2"/>
    <row r="189" spans="4:21" ht="16.5" customHeight="1" x14ac:dyDescent="0.2">
      <c r="D189" s="461" t="s">
        <v>112</v>
      </c>
      <c r="E189" s="461"/>
      <c r="F189" s="461"/>
      <c r="G189" s="461"/>
      <c r="H189" s="461"/>
      <c r="I189" s="461"/>
      <c r="J189" s="461"/>
      <c r="K189" s="461"/>
      <c r="L189" s="461"/>
      <c r="O189" s="347"/>
      <c r="T189" s="462">
        <v>11</v>
      </c>
      <c r="U189" s="462"/>
    </row>
    <row r="190" spans="4:21" ht="3.75" customHeight="1" x14ac:dyDescent="0.2"/>
    <row r="191" spans="4:21" ht="16.5" customHeight="1" x14ac:dyDescent="0.2">
      <c r="D191" s="461" t="s">
        <v>112</v>
      </c>
      <c r="E191" s="461"/>
      <c r="F191" s="461"/>
      <c r="G191" s="461"/>
      <c r="H191" s="461"/>
      <c r="I191" s="461"/>
      <c r="J191" s="461"/>
      <c r="K191" s="461"/>
      <c r="L191" s="461"/>
      <c r="O191" s="347"/>
      <c r="T191" s="462">
        <v>27</v>
      </c>
      <c r="U191" s="462"/>
    </row>
    <row r="192" spans="4:21" ht="3.75" customHeight="1" x14ac:dyDescent="0.2"/>
    <row r="193" spans="3:21" ht="16.5" customHeight="1" x14ac:dyDescent="0.2">
      <c r="D193" s="461" t="s">
        <v>110</v>
      </c>
      <c r="E193" s="461"/>
      <c r="F193" s="461"/>
      <c r="G193" s="461"/>
      <c r="H193" s="461"/>
      <c r="I193" s="461"/>
      <c r="J193" s="461"/>
      <c r="K193" s="461"/>
      <c r="L193" s="461"/>
      <c r="O193" s="347"/>
      <c r="T193" s="462">
        <v>655</v>
      </c>
      <c r="U193" s="462"/>
    </row>
    <row r="194" spans="3:21" ht="6.75" customHeight="1" x14ac:dyDescent="0.2"/>
    <row r="195" spans="3:21" ht="14.25" customHeight="1" x14ac:dyDescent="0.2">
      <c r="C195" s="464" t="s">
        <v>66</v>
      </c>
      <c r="D195" s="464"/>
      <c r="E195" s="464"/>
      <c r="F195" s="464"/>
      <c r="G195" s="465" t="s">
        <v>114</v>
      </c>
      <c r="H195" s="465"/>
      <c r="I195" s="465"/>
      <c r="J195" s="465"/>
      <c r="K195" s="465"/>
      <c r="L195" s="465"/>
      <c r="S195" s="466">
        <v>3602</v>
      </c>
      <c r="T195" s="466"/>
      <c r="U195" s="466"/>
    </row>
    <row r="196" spans="3:21" ht="8.25" customHeight="1" x14ac:dyDescent="0.2"/>
    <row r="197" spans="3:21" ht="3.75" customHeight="1" x14ac:dyDescent="0.2"/>
    <row r="198" spans="3:21" ht="16.5" customHeight="1" x14ac:dyDescent="0.2">
      <c r="D198" s="461" t="s">
        <v>115</v>
      </c>
      <c r="E198" s="461"/>
      <c r="F198" s="461"/>
      <c r="G198" s="461"/>
      <c r="H198" s="461"/>
      <c r="I198" s="461"/>
      <c r="J198" s="461"/>
      <c r="K198" s="461"/>
      <c r="L198" s="461"/>
      <c r="O198" s="347"/>
      <c r="T198" s="462">
        <v>1</v>
      </c>
      <c r="U198" s="462"/>
    </row>
    <row r="199" spans="3:21" ht="3.75" customHeight="1" x14ac:dyDescent="0.2"/>
    <row r="200" spans="3:21" ht="16.5" customHeight="1" x14ac:dyDescent="0.2">
      <c r="D200" s="461" t="s">
        <v>116</v>
      </c>
      <c r="E200" s="461"/>
      <c r="F200" s="461"/>
      <c r="G200" s="461"/>
      <c r="H200" s="461"/>
      <c r="I200" s="461"/>
      <c r="J200" s="461"/>
      <c r="K200" s="461"/>
      <c r="L200" s="461"/>
      <c r="O200" s="347"/>
      <c r="T200" s="462">
        <v>6</v>
      </c>
      <c r="U200" s="462"/>
    </row>
    <row r="201" spans="3:21" ht="3.75" customHeight="1" x14ac:dyDescent="0.2"/>
    <row r="202" spans="3:21" ht="16.5" customHeight="1" x14ac:dyDescent="0.2">
      <c r="D202" s="461" t="s">
        <v>117</v>
      </c>
      <c r="E202" s="461"/>
      <c r="F202" s="461"/>
      <c r="G202" s="461"/>
      <c r="H202" s="461"/>
      <c r="I202" s="461"/>
      <c r="J202" s="461"/>
      <c r="K202" s="461"/>
      <c r="L202" s="461"/>
      <c r="O202" s="347"/>
      <c r="T202" s="462">
        <v>1</v>
      </c>
      <c r="U202" s="462"/>
    </row>
    <row r="203" spans="3:21" ht="3.75" customHeight="1" x14ac:dyDescent="0.2"/>
    <row r="204" spans="3:21" ht="16.5" customHeight="1" x14ac:dyDescent="0.2">
      <c r="D204" s="461" t="s">
        <v>117</v>
      </c>
      <c r="E204" s="461"/>
      <c r="F204" s="461"/>
      <c r="G204" s="461"/>
      <c r="H204" s="461"/>
      <c r="I204" s="461"/>
      <c r="J204" s="461"/>
      <c r="K204" s="461"/>
      <c r="L204" s="461"/>
      <c r="O204" s="347"/>
      <c r="T204" s="462">
        <v>38</v>
      </c>
      <c r="U204" s="462"/>
    </row>
    <row r="205" spans="3:21" ht="3.75" customHeight="1" x14ac:dyDescent="0.2"/>
    <row r="206" spans="3:21" ht="16.5" customHeight="1" x14ac:dyDescent="0.2">
      <c r="D206" s="461" t="s">
        <v>115</v>
      </c>
      <c r="E206" s="461"/>
      <c r="F206" s="461"/>
      <c r="G206" s="461"/>
      <c r="H206" s="461"/>
      <c r="I206" s="461"/>
      <c r="J206" s="461"/>
      <c r="K206" s="461"/>
      <c r="L206" s="461"/>
      <c r="O206" s="347"/>
      <c r="T206" s="462">
        <v>20</v>
      </c>
      <c r="U206" s="462"/>
    </row>
    <row r="207" spans="3:21" ht="3.75" customHeight="1" x14ac:dyDescent="0.2"/>
    <row r="208" spans="3:21" ht="16.5" customHeight="1" x14ac:dyDescent="0.2">
      <c r="D208" s="461" t="s">
        <v>117</v>
      </c>
      <c r="E208" s="461"/>
      <c r="F208" s="461"/>
      <c r="G208" s="461"/>
      <c r="H208" s="461"/>
      <c r="I208" s="461"/>
      <c r="J208" s="461"/>
      <c r="K208" s="461"/>
      <c r="L208" s="461"/>
      <c r="O208" s="347"/>
      <c r="T208" s="462">
        <v>150</v>
      </c>
      <c r="U208" s="462"/>
    </row>
    <row r="209" spans="3:21" ht="6.75" customHeight="1" x14ac:dyDescent="0.2"/>
    <row r="210" spans="3:21" ht="14.25" customHeight="1" x14ac:dyDescent="0.2">
      <c r="C210" s="464" t="s">
        <v>66</v>
      </c>
      <c r="D210" s="464"/>
      <c r="E210" s="464"/>
      <c r="F210" s="464"/>
      <c r="G210" s="465" t="s">
        <v>119</v>
      </c>
      <c r="H210" s="465"/>
      <c r="I210" s="465"/>
      <c r="J210" s="465"/>
      <c r="K210" s="465"/>
      <c r="L210" s="465"/>
      <c r="S210" s="466">
        <v>216</v>
      </c>
      <c r="T210" s="466"/>
      <c r="U210" s="466"/>
    </row>
    <row r="211" spans="3:21" ht="8.25" customHeight="1" x14ac:dyDescent="0.2"/>
    <row r="212" spans="3:21" ht="3.75" customHeight="1" x14ac:dyDescent="0.2"/>
    <row r="213" spans="3:21" ht="16.5" customHeight="1" x14ac:dyDescent="0.2">
      <c r="D213" s="461" t="s">
        <v>130</v>
      </c>
      <c r="E213" s="461"/>
      <c r="F213" s="461"/>
      <c r="G213" s="461"/>
      <c r="H213" s="461"/>
      <c r="I213" s="461"/>
      <c r="J213" s="461"/>
      <c r="K213" s="461"/>
      <c r="L213" s="461"/>
      <c r="O213" s="347"/>
      <c r="T213" s="462">
        <v>22</v>
      </c>
      <c r="U213" s="462"/>
    </row>
    <row r="214" spans="3:21" ht="3.75" customHeight="1" x14ac:dyDescent="0.2"/>
    <row r="215" spans="3:21" ht="16.5" customHeight="1" x14ac:dyDescent="0.2">
      <c r="D215" s="461" t="s">
        <v>121</v>
      </c>
      <c r="E215" s="461"/>
      <c r="F215" s="461"/>
      <c r="G215" s="461"/>
      <c r="H215" s="461"/>
      <c r="I215" s="461"/>
      <c r="J215" s="461"/>
      <c r="K215" s="461"/>
      <c r="L215" s="461"/>
      <c r="O215" s="347"/>
      <c r="T215" s="462">
        <v>253</v>
      </c>
      <c r="U215" s="462"/>
    </row>
    <row r="216" spans="3:21" ht="3.75" customHeight="1" x14ac:dyDescent="0.2"/>
    <row r="217" spans="3:21" ht="16.5" customHeight="1" x14ac:dyDescent="0.2">
      <c r="D217" s="461" t="s">
        <v>123</v>
      </c>
      <c r="E217" s="461"/>
      <c r="F217" s="461"/>
      <c r="G217" s="461"/>
      <c r="H217" s="461"/>
      <c r="I217" s="461"/>
      <c r="J217" s="461"/>
      <c r="K217" s="461"/>
      <c r="L217" s="461"/>
      <c r="O217" s="347"/>
      <c r="T217" s="462">
        <v>29</v>
      </c>
      <c r="U217" s="462"/>
    </row>
    <row r="218" spans="3:21" ht="3.75" customHeight="1" x14ac:dyDescent="0.2"/>
    <row r="219" spans="3:21" ht="16.5" customHeight="1" x14ac:dyDescent="0.2">
      <c r="D219" s="461" t="s">
        <v>125</v>
      </c>
      <c r="E219" s="461"/>
      <c r="F219" s="461"/>
      <c r="G219" s="461"/>
      <c r="H219" s="461"/>
      <c r="I219" s="461"/>
      <c r="J219" s="461"/>
      <c r="K219" s="461"/>
      <c r="L219" s="461"/>
      <c r="O219" s="347"/>
      <c r="T219" s="462">
        <v>444</v>
      </c>
      <c r="U219" s="462"/>
    </row>
    <row r="220" spans="3:21" ht="3.75" customHeight="1" x14ac:dyDescent="0.2"/>
    <row r="221" spans="3:21" ht="16.5" customHeight="1" x14ac:dyDescent="0.2">
      <c r="D221" s="461" t="s">
        <v>126</v>
      </c>
      <c r="E221" s="461"/>
      <c r="F221" s="461"/>
      <c r="G221" s="461"/>
      <c r="H221" s="461"/>
      <c r="I221" s="461"/>
      <c r="J221" s="461"/>
      <c r="K221" s="461"/>
      <c r="L221" s="461"/>
      <c r="O221" s="347"/>
      <c r="T221" s="462">
        <v>50</v>
      </c>
      <c r="U221" s="462"/>
    </row>
    <row r="222" spans="3:21" ht="3.75" customHeight="1" x14ac:dyDescent="0.2"/>
    <row r="223" spans="3:21" ht="16.5" customHeight="1" x14ac:dyDescent="0.2">
      <c r="D223" s="461" t="s">
        <v>127</v>
      </c>
      <c r="E223" s="461"/>
      <c r="F223" s="461"/>
      <c r="G223" s="461"/>
      <c r="H223" s="461"/>
      <c r="I223" s="461"/>
      <c r="J223" s="461"/>
      <c r="K223" s="461"/>
      <c r="L223" s="461"/>
      <c r="O223" s="347"/>
      <c r="T223" s="462">
        <v>31</v>
      </c>
      <c r="U223" s="462"/>
    </row>
    <row r="224" spans="3:21" ht="3.75" customHeight="1" x14ac:dyDescent="0.2"/>
    <row r="225" spans="2:22" ht="16.5" customHeight="1" x14ac:dyDescent="0.2">
      <c r="D225" s="461" t="s">
        <v>127</v>
      </c>
      <c r="E225" s="461"/>
      <c r="F225" s="461"/>
      <c r="G225" s="461"/>
      <c r="H225" s="461"/>
      <c r="I225" s="461"/>
      <c r="J225" s="461"/>
      <c r="K225" s="461"/>
      <c r="L225" s="461"/>
      <c r="O225" s="347"/>
      <c r="T225" s="462">
        <v>15</v>
      </c>
      <c r="U225" s="462"/>
    </row>
    <row r="226" spans="2:22" ht="3.75" customHeight="1" x14ac:dyDescent="0.2"/>
    <row r="227" spans="2:22" ht="16.5" customHeight="1" x14ac:dyDescent="0.2">
      <c r="D227" s="461" t="s">
        <v>129</v>
      </c>
      <c r="E227" s="461"/>
      <c r="F227" s="461"/>
      <c r="G227" s="461"/>
      <c r="H227" s="461"/>
      <c r="I227" s="461"/>
      <c r="J227" s="461"/>
      <c r="K227" s="461"/>
      <c r="L227" s="461"/>
      <c r="O227" s="347"/>
      <c r="T227" s="462">
        <v>154</v>
      </c>
      <c r="U227" s="462"/>
    </row>
    <row r="228" spans="2:22" ht="14.25" customHeight="1" x14ac:dyDescent="0.2"/>
    <row r="229" spans="2:22" ht="15" customHeight="1" x14ac:dyDescent="0.2"/>
    <row r="231" spans="2:22" ht="9" customHeight="1" x14ac:dyDescent="0.2"/>
    <row r="232" spans="2:22" ht="9" customHeight="1" x14ac:dyDescent="0.2"/>
    <row r="233" spans="2:22" ht="11.25" customHeight="1" x14ac:dyDescent="0.2"/>
    <row r="234" spans="2:22" ht="12.75" customHeight="1" x14ac:dyDescent="0.2">
      <c r="K234" s="467" t="s">
        <v>49</v>
      </c>
      <c r="L234" s="467"/>
      <c r="M234" s="467"/>
      <c r="N234" s="467"/>
      <c r="O234" s="467"/>
      <c r="P234" s="467"/>
      <c r="Q234" s="467"/>
      <c r="R234" s="467"/>
      <c r="S234" s="467"/>
      <c r="T234" s="467"/>
    </row>
    <row r="235" spans="2:22" ht="9" customHeight="1" x14ac:dyDescent="0.2"/>
    <row r="236" spans="2:22" ht="12.75" customHeight="1" x14ac:dyDescent="0.2">
      <c r="K236" s="449" t="s">
        <v>50</v>
      </c>
      <c r="L236" s="449"/>
      <c r="M236" s="449"/>
      <c r="N236" s="449"/>
      <c r="O236" s="449"/>
      <c r="P236" s="449"/>
      <c r="Q236" s="449"/>
      <c r="R236" s="449"/>
      <c r="S236" s="449"/>
      <c r="T236" s="449"/>
    </row>
    <row r="237" spans="2:22" ht="31.5" customHeight="1" x14ac:dyDescent="0.2"/>
    <row r="238" spans="2:22" ht="12.75" customHeight="1" x14ac:dyDescent="0.2">
      <c r="B238" s="463" t="s">
        <v>152</v>
      </c>
      <c r="C238" s="463"/>
      <c r="D238" s="463"/>
      <c r="E238" s="463"/>
      <c r="F238" s="463"/>
      <c r="G238" s="463"/>
      <c r="H238" s="463"/>
      <c r="I238" s="463"/>
      <c r="J238" s="463"/>
      <c r="K238" s="463"/>
      <c r="L238" s="463"/>
      <c r="M238" s="463"/>
      <c r="N238" s="463"/>
      <c r="O238" s="463"/>
      <c r="P238" s="463"/>
      <c r="Q238" s="463"/>
      <c r="R238" s="463"/>
      <c r="S238" s="463"/>
      <c r="T238" s="463"/>
      <c r="U238" s="463"/>
      <c r="V238" s="463"/>
    </row>
    <row r="239" spans="2:22" ht="9" customHeight="1" x14ac:dyDescent="0.2"/>
    <row r="240" spans="2:22" ht="15.75" customHeight="1" x14ac:dyDescent="0.2">
      <c r="B240" s="463" t="s">
        <v>52</v>
      </c>
      <c r="C240" s="463"/>
      <c r="D240" s="463"/>
      <c r="E240" s="463"/>
      <c r="F240" s="463"/>
      <c r="G240" s="463"/>
      <c r="H240" s="463"/>
      <c r="I240" s="463"/>
      <c r="J240" s="463"/>
      <c r="K240" s="463"/>
    </row>
    <row r="241" spans="4:22" ht="16.5" customHeight="1" x14ac:dyDescent="0.2"/>
    <row r="242" spans="4:22" ht="18.75" customHeight="1" x14ac:dyDescent="0.2">
      <c r="D242" s="464" t="s">
        <v>53</v>
      </c>
      <c r="E242" s="464"/>
      <c r="F242" s="464"/>
      <c r="G242" s="464"/>
      <c r="H242" s="464"/>
      <c r="I242" s="464"/>
      <c r="N242" s="464" t="s">
        <v>54</v>
      </c>
      <c r="O242" s="464"/>
      <c r="P242" s="464"/>
      <c r="R242" s="449" t="s">
        <v>55</v>
      </c>
      <c r="S242" s="449"/>
      <c r="T242" s="449"/>
      <c r="U242" s="449"/>
      <c r="V242" s="449"/>
    </row>
    <row r="243" spans="4:22" ht="3.75" customHeight="1" x14ac:dyDescent="0.2"/>
    <row r="244" spans="4:22" ht="16.5" customHeight="1" x14ac:dyDescent="0.2">
      <c r="D244" s="461" t="s">
        <v>58</v>
      </c>
      <c r="E244" s="461"/>
      <c r="F244" s="461"/>
      <c r="G244" s="461"/>
      <c r="H244" s="461"/>
      <c r="I244" s="461"/>
      <c r="J244" s="461"/>
      <c r="K244" s="461"/>
      <c r="L244" s="461"/>
      <c r="O244" s="347"/>
      <c r="T244" s="462">
        <v>2500</v>
      </c>
      <c r="U244" s="462"/>
    </row>
    <row r="245" spans="4:22" ht="3.75" customHeight="1" x14ac:dyDescent="0.2"/>
    <row r="246" spans="4:22" ht="16.5" customHeight="1" x14ac:dyDescent="0.2">
      <c r="D246" s="461" t="s">
        <v>138</v>
      </c>
      <c r="E246" s="461"/>
      <c r="F246" s="461"/>
      <c r="G246" s="461"/>
      <c r="H246" s="461"/>
      <c r="I246" s="461"/>
      <c r="J246" s="461"/>
      <c r="K246" s="461"/>
      <c r="L246" s="461"/>
      <c r="O246" s="347"/>
      <c r="T246" s="462">
        <v>3170</v>
      </c>
      <c r="U246" s="462"/>
    </row>
    <row r="247" spans="4:22" ht="3.75" customHeight="1" x14ac:dyDescent="0.2"/>
    <row r="248" spans="4:22" ht="16.5" customHeight="1" x14ac:dyDescent="0.2">
      <c r="D248" s="461" t="s">
        <v>133</v>
      </c>
      <c r="E248" s="461"/>
      <c r="F248" s="461"/>
      <c r="G248" s="461"/>
      <c r="H248" s="461"/>
      <c r="I248" s="461"/>
      <c r="J248" s="461"/>
      <c r="K248" s="461"/>
      <c r="L248" s="461"/>
      <c r="O248" s="347"/>
      <c r="T248" s="462">
        <v>11</v>
      </c>
      <c r="U248" s="462"/>
    </row>
    <row r="249" spans="4:22" ht="3.75" customHeight="1" x14ac:dyDescent="0.2"/>
    <row r="250" spans="4:22" ht="16.5" customHeight="1" x14ac:dyDescent="0.2">
      <c r="D250" s="461" t="s">
        <v>120</v>
      </c>
      <c r="E250" s="461"/>
      <c r="F250" s="461"/>
      <c r="G250" s="461"/>
      <c r="H250" s="461"/>
      <c r="I250" s="461"/>
      <c r="J250" s="461"/>
      <c r="K250" s="461"/>
      <c r="L250" s="461"/>
      <c r="O250" s="347"/>
      <c r="T250" s="462">
        <v>6673</v>
      </c>
      <c r="U250" s="462"/>
    </row>
    <row r="251" spans="4:22" ht="3.75" customHeight="1" x14ac:dyDescent="0.2"/>
    <row r="252" spans="4:22" ht="16.5" customHeight="1" x14ac:dyDescent="0.2">
      <c r="D252" s="461" t="s">
        <v>136</v>
      </c>
      <c r="E252" s="461"/>
      <c r="F252" s="461"/>
      <c r="G252" s="461"/>
      <c r="H252" s="461"/>
      <c r="I252" s="461"/>
      <c r="J252" s="461"/>
      <c r="K252" s="461"/>
      <c r="L252" s="461"/>
      <c r="O252" s="347"/>
      <c r="T252" s="462">
        <v>18</v>
      </c>
      <c r="U252" s="462"/>
    </row>
    <row r="253" spans="4:22" ht="3.75" customHeight="1" x14ac:dyDescent="0.2"/>
    <row r="254" spans="4:22" ht="16.5" customHeight="1" x14ac:dyDescent="0.2">
      <c r="D254" s="461" t="s">
        <v>137</v>
      </c>
      <c r="E254" s="461"/>
      <c r="F254" s="461"/>
      <c r="G254" s="461"/>
      <c r="H254" s="461"/>
      <c r="I254" s="461"/>
      <c r="J254" s="461"/>
      <c r="K254" s="461"/>
      <c r="L254" s="461"/>
      <c r="O254" s="347"/>
      <c r="T254" s="462">
        <v>2612</v>
      </c>
      <c r="U254" s="462"/>
    </row>
    <row r="255" spans="4:22" ht="3.75" customHeight="1" x14ac:dyDescent="0.2"/>
    <row r="256" spans="4:22" ht="16.5" customHeight="1" x14ac:dyDescent="0.2">
      <c r="D256" s="461" t="s">
        <v>135</v>
      </c>
      <c r="E256" s="461"/>
      <c r="F256" s="461"/>
      <c r="G256" s="461"/>
      <c r="H256" s="461"/>
      <c r="I256" s="461"/>
      <c r="J256" s="461"/>
      <c r="K256" s="461"/>
      <c r="L256" s="461"/>
      <c r="O256" s="347"/>
      <c r="T256" s="462">
        <v>5</v>
      </c>
      <c r="U256" s="462"/>
    </row>
    <row r="257" spans="3:21" ht="3.75" customHeight="1" x14ac:dyDescent="0.2"/>
    <row r="258" spans="3:21" ht="16.5" customHeight="1" x14ac:dyDescent="0.2">
      <c r="D258" s="461" t="s">
        <v>133</v>
      </c>
      <c r="E258" s="461"/>
      <c r="F258" s="461"/>
      <c r="G258" s="461"/>
      <c r="H258" s="461"/>
      <c r="I258" s="461"/>
      <c r="J258" s="461"/>
      <c r="K258" s="461"/>
      <c r="L258" s="461"/>
      <c r="O258" s="347"/>
      <c r="T258" s="462">
        <v>4</v>
      </c>
      <c r="U258" s="462"/>
    </row>
    <row r="259" spans="3:21" ht="3.75" customHeight="1" x14ac:dyDescent="0.2"/>
    <row r="260" spans="3:21" ht="16.5" customHeight="1" x14ac:dyDescent="0.2">
      <c r="D260" s="461" t="s">
        <v>132</v>
      </c>
      <c r="E260" s="461"/>
      <c r="F260" s="461"/>
      <c r="G260" s="461"/>
      <c r="H260" s="461"/>
      <c r="I260" s="461"/>
      <c r="J260" s="461"/>
      <c r="K260" s="461"/>
      <c r="L260" s="461"/>
      <c r="O260" s="347"/>
      <c r="T260" s="462">
        <v>12</v>
      </c>
      <c r="U260" s="462"/>
    </row>
    <row r="261" spans="3:21" ht="3.75" customHeight="1" x14ac:dyDescent="0.2"/>
    <row r="262" spans="3:21" ht="16.5" customHeight="1" x14ac:dyDescent="0.2">
      <c r="D262" s="461" t="s">
        <v>132</v>
      </c>
      <c r="E262" s="461"/>
      <c r="F262" s="461"/>
      <c r="G262" s="461"/>
      <c r="H262" s="461"/>
      <c r="I262" s="461"/>
      <c r="J262" s="461"/>
      <c r="K262" s="461"/>
      <c r="L262" s="461"/>
      <c r="O262" s="347"/>
      <c r="T262" s="462">
        <v>602</v>
      </c>
      <c r="U262" s="462"/>
    </row>
    <row r="263" spans="3:21" ht="3.75" customHeight="1" x14ac:dyDescent="0.2"/>
    <row r="264" spans="3:21" ht="16.5" customHeight="1" x14ac:dyDescent="0.2">
      <c r="D264" s="461" t="s">
        <v>128</v>
      </c>
      <c r="E264" s="461"/>
      <c r="F264" s="461"/>
      <c r="G264" s="461"/>
      <c r="H264" s="461"/>
      <c r="I264" s="461"/>
      <c r="J264" s="461"/>
      <c r="K264" s="461"/>
      <c r="L264" s="461"/>
      <c r="O264" s="347"/>
      <c r="T264" s="462">
        <v>12</v>
      </c>
      <c r="U264" s="462"/>
    </row>
    <row r="265" spans="3:21" ht="3.75" customHeight="1" x14ac:dyDescent="0.2"/>
    <row r="266" spans="3:21" ht="16.5" customHeight="1" x14ac:dyDescent="0.2">
      <c r="D266" s="461" t="s">
        <v>128</v>
      </c>
      <c r="E266" s="461"/>
      <c r="F266" s="461"/>
      <c r="G266" s="461"/>
      <c r="H266" s="461"/>
      <c r="I266" s="461"/>
      <c r="J266" s="461"/>
      <c r="K266" s="461"/>
      <c r="L266" s="461"/>
      <c r="O266" s="347"/>
      <c r="T266" s="462">
        <v>30</v>
      </c>
      <c r="U266" s="462"/>
    </row>
    <row r="267" spans="3:21" ht="3.75" customHeight="1" x14ac:dyDescent="0.2"/>
    <row r="268" spans="3:21" ht="16.5" customHeight="1" x14ac:dyDescent="0.2">
      <c r="D268" s="461" t="s">
        <v>131</v>
      </c>
      <c r="E268" s="461"/>
      <c r="F268" s="461"/>
      <c r="G268" s="461"/>
      <c r="H268" s="461"/>
      <c r="I268" s="461"/>
      <c r="J268" s="461"/>
      <c r="K268" s="461"/>
      <c r="L268" s="461"/>
      <c r="O268" s="347"/>
      <c r="T268" s="462">
        <v>2119</v>
      </c>
      <c r="U268" s="462"/>
    </row>
    <row r="269" spans="3:21" ht="3.75" customHeight="1" x14ac:dyDescent="0.2"/>
    <row r="270" spans="3:21" ht="16.5" customHeight="1" x14ac:dyDescent="0.2">
      <c r="D270" s="461" t="s">
        <v>136</v>
      </c>
      <c r="E270" s="461"/>
      <c r="F270" s="461"/>
      <c r="G270" s="461"/>
      <c r="H270" s="461"/>
      <c r="I270" s="461"/>
      <c r="J270" s="461"/>
      <c r="K270" s="461"/>
      <c r="L270" s="461"/>
      <c r="O270" s="347"/>
      <c r="T270" s="462">
        <v>3</v>
      </c>
      <c r="U270" s="462"/>
    </row>
    <row r="271" spans="3:21" ht="6.75" customHeight="1" x14ac:dyDescent="0.2"/>
    <row r="272" spans="3:21" ht="14.25" customHeight="1" x14ac:dyDescent="0.2">
      <c r="C272" s="464" t="s">
        <v>66</v>
      </c>
      <c r="D272" s="464"/>
      <c r="E272" s="464"/>
      <c r="F272" s="464"/>
      <c r="G272" s="465" t="s">
        <v>139</v>
      </c>
      <c r="H272" s="465"/>
      <c r="I272" s="465"/>
      <c r="J272" s="465"/>
      <c r="K272" s="465"/>
      <c r="L272" s="465"/>
      <c r="S272" s="466">
        <v>18769</v>
      </c>
      <c r="T272" s="466"/>
      <c r="U272" s="466"/>
    </row>
    <row r="273" spans="4:21" ht="8.25" customHeight="1" x14ac:dyDescent="0.2"/>
    <row r="274" spans="4:21" ht="3.75" customHeight="1" x14ac:dyDescent="0.2"/>
    <row r="275" spans="4:21" ht="16.5" customHeight="1" x14ac:dyDescent="0.2">
      <c r="D275" s="461" t="s">
        <v>140</v>
      </c>
      <c r="E275" s="461"/>
      <c r="F275" s="461"/>
      <c r="G275" s="461"/>
      <c r="H275" s="461"/>
      <c r="I275" s="461"/>
      <c r="J275" s="461"/>
      <c r="K275" s="461"/>
      <c r="L275" s="461"/>
      <c r="O275" s="347"/>
      <c r="T275" s="462">
        <v>22</v>
      </c>
      <c r="U275" s="462"/>
    </row>
    <row r="276" spans="4:21" ht="3.75" customHeight="1" x14ac:dyDescent="0.2"/>
    <row r="277" spans="4:21" ht="16.5" customHeight="1" x14ac:dyDescent="0.2">
      <c r="D277" s="461" t="s">
        <v>140</v>
      </c>
      <c r="E277" s="461"/>
      <c r="F277" s="461"/>
      <c r="G277" s="461"/>
      <c r="H277" s="461"/>
      <c r="I277" s="461"/>
      <c r="J277" s="461"/>
      <c r="K277" s="461"/>
      <c r="L277" s="461"/>
      <c r="O277" s="347"/>
      <c r="T277" s="462">
        <v>5</v>
      </c>
      <c r="U277" s="462"/>
    </row>
    <row r="278" spans="4:21" ht="3.75" customHeight="1" x14ac:dyDescent="0.2"/>
    <row r="279" spans="4:21" ht="16.5" customHeight="1" x14ac:dyDescent="0.2">
      <c r="D279" s="461" t="s">
        <v>140</v>
      </c>
      <c r="E279" s="461"/>
      <c r="F279" s="461"/>
      <c r="G279" s="461"/>
      <c r="H279" s="461"/>
      <c r="I279" s="461"/>
      <c r="J279" s="461"/>
      <c r="K279" s="461"/>
      <c r="L279" s="461"/>
      <c r="O279" s="347"/>
      <c r="T279" s="462">
        <v>9</v>
      </c>
      <c r="U279" s="462"/>
    </row>
    <row r="280" spans="4:21" ht="3.75" customHeight="1" x14ac:dyDescent="0.2"/>
    <row r="281" spans="4:21" ht="16.5" customHeight="1" x14ac:dyDescent="0.2">
      <c r="D281" s="461" t="s">
        <v>140</v>
      </c>
      <c r="E281" s="461"/>
      <c r="F281" s="461"/>
      <c r="G281" s="461"/>
      <c r="H281" s="461"/>
      <c r="I281" s="461"/>
      <c r="J281" s="461"/>
      <c r="K281" s="461"/>
      <c r="L281" s="461"/>
      <c r="O281" s="347"/>
      <c r="T281" s="462">
        <v>74</v>
      </c>
      <c r="U281" s="462"/>
    </row>
    <row r="282" spans="4:21" ht="3.75" customHeight="1" x14ac:dyDescent="0.2"/>
    <row r="283" spans="4:21" ht="16.5" customHeight="1" x14ac:dyDescent="0.2">
      <c r="D283" s="461" t="s">
        <v>140</v>
      </c>
      <c r="E283" s="461"/>
      <c r="F283" s="461"/>
      <c r="G283" s="461"/>
      <c r="H283" s="461"/>
      <c r="I283" s="461"/>
      <c r="J283" s="461"/>
      <c r="K283" s="461"/>
      <c r="L283" s="461"/>
      <c r="O283" s="347"/>
      <c r="T283" s="462">
        <v>15</v>
      </c>
      <c r="U283" s="462"/>
    </row>
    <row r="284" spans="4:21" ht="3.75" customHeight="1" x14ac:dyDescent="0.2"/>
    <row r="285" spans="4:21" ht="16.5" customHeight="1" x14ac:dyDescent="0.2">
      <c r="D285" s="461" t="s">
        <v>141</v>
      </c>
      <c r="E285" s="461"/>
      <c r="F285" s="461"/>
      <c r="G285" s="461"/>
      <c r="H285" s="461"/>
      <c r="I285" s="461"/>
      <c r="J285" s="461"/>
      <c r="K285" s="461"/>
      <c r="L285" s="461"/>
      <c r="O285" s="347"/>
      <c r="T285" s="462">
        <v>571</v>
      </c>
      <c r="U285" s="462"/>
    </row>
    <row r="286" spans="4:21" ht="3.75" customHeight="1" x14ac:dyDescent="0.2"/>
    <row r="287" spans="4:21" ht="16.5" customHeight="1" x14ac:dyDescent="0.2">
      <c r="D287" s="461" t="s">
        <v>142</v>
      </c>
      <c r="E287" s="461"/>
      <c r="F287" s="461"/>
      <c r="G287" s="461"/>
      <c r="H287" s="461"/>
      <c r="I287" s="461"/>
      <c r="J287" s="461"/>
      <c r="K287" s="461"/>
      <c r="L287" s="461"/>
      <c r="O287" s="347"/>
      <c r="T287" s="462">
        <v>1200</v>
      </c>
      <c r="U287" s="462"/>
    </row>
    <row r="288" spans="4:21" ht="3.75" customHeight="1" x14ac:dyDescent="0.2"/>
    <row r="289" spans="3:21" ht="16.5" customHeight="1" x14ac:dyDescent="0.2">
      <c r="D289" s="461" t="s">
        <v>140</v>
      </c>
      <c r="E289" s="461"/>
      <c r="F289" s="461"/>
      <c r="G289" s="461"/>
      <c r="H289" s="461"/>
      <c r="I289" s="461"/>
      <c r="J289" s="461"/>
      <c r="K289" s="461"/>
      <c r="L289" s="461"/>
      <c r="O289" s="347"/>
      <c r="T289" s="462">
        <v>6</v>
      </c>
      <c r="U289" s="462"/>
    </row>
    <row r="290" spans="3:21" ht="3.75" customHeight="1" x14ac:dyDescent="0.2"/>
    <row r="291" spans="3:21" ht="16.5" customHeight="1" x14ac:dyDescent="0.2">
      <c r="D291" s="461" t="s">
        <v>140</v>
      </c>
      <c r="E291" s="461"/>
      <c r="F291" s="461"/>
      <c r="G291" s="461"/>
      <c r="H291" s="461"/>
      <c r="I291" s="461"/>
      <c r="J291" s="461"/>
      <c r="K291" s="461"/>
      <c r="L291" s="461"/>
      <c r="O291" s="347"/>
      <c r="T291" s="462">
        <v>218</v>
      </c>
      <c r="U291" s="462"/>
    </row>
    <row r="292" spans="3:21" ht="6.75" customHeight="1" x14ac:dyDescent="0.2"/>
    <row r="293" spans="3:21" ht="14.25" customHeight="1" x14ac:dyDescent="0.2">
      <c r="C293" s="464" t="s">
        <v>66</v>
      </c>
      <c r="D293" s="464"/>
      <c r="E293" s="464"/>
      <c r="F293" s="464"/>
      <c r="G293" s="465" t="s">
        <v>143</v>
      </c>
      <c r="H293" s="465"/>
      <c r="I293" s="465"/>
      <c r="J293" s="465"/>
      <c r="K293" s="465"/>
      <c r="L293" s="465"/>
      <c r="S293" s="466">
        <v>2120</v>
      </c>
      <c r="T293" s="466"/>
      <c r="U293" s="466"/>
    </row>
    <row r="294" spans="3:21" ht="8.25" customHeight="1" x14ac:dyDescent="0.2"/>
    <row r="295" spans="3:21" ht="3.75" customHeight="1" x14ac:dyDescent="0.2"/>
    <row r="296" spans="3:21" ht="16.5" customHeight="1" x14ac:dyDescent="0.2">
      <c r="D296" s="461" t="s">
        <v>144</v>
      </c>
      <c r="E296" s="461"/>
      <c r="F296" s="461"/>
      <c r="G296" s="461"/>
      <c r="H296" s="461"/>
      <c r="I296" s="461"/>
      <c r="J296" s="461"/>
      <c r="K296" s="461"/>
      <c r="L296" s="461"/>
      <c r="O296" s="347"/>
      <c r="T296" s="462">
        <v>168</v>
      </c>
      <c r="U296" s="462"/>
    </row>
    <row r="297" spans="3:21" ht="3.75" customHeight="1" x14ac:dyDescent="0.2"/>
    <row r="298" spans="3:21" ht="16.5" customHeight="1" x14ac:dyDescent="0.2">
      <c r="D298" s="461" t="s">
        <v>144</v>
      </c>
      <c r="E298" s="461"/>
      <c r="F298" s="461"/>
      <c r="G298" s="461"/>
      <c r="H298" s="461"/>
      <c r="I298" s="461"/>
      <c r="J298" s="461"/>
      <c r="K298" s="461"/>
      <c r="L298" s="461"/>
      <c r="O298" s="347"/>
      <c r="T298" s="462">
        <v>3</v>
      </c>
      <c r="U298" s="462"/>
    </row>
    <row r="299" spans="3:21" ht="3.75" customHeight="1" x14ac:dyDescent="0.2"/>
    <row r="300" spans="3:21" ht="16.5" customHeight="1" x14ac:dyDescent="0.2">
      <c r="D300" s="461" t="s">
        <v>144</v>
      </c>
      <c r="E300" s="461"/>
      <c r="F300" s="461"/>
      <c r="G300" s="461"/>
      <c r="H300" s="461"/>
      <c r="I300" s="461"/>
      <c r="J300" s="461"/>
      <c r="K300" s="461"/>
      <c r="L300" s="461"/>
      <c r="O300" s="347"/>
      <c r="T300" s="462">
        <v>8</v>
      </c>
      <c r="U300" s="462"/>
    </row>
    <row r="301" spans="3:21" ht="6.75" customHeight="1" x14ac:dyDescent="0.2"/>
    <row r="302" spans="3:21" ht="14.25" customHeight="1" x14ac:dyDescent="0.2">
      <c r="C302" s="464" t="s">
        <v>66</v>
      </c>
      <c r="D302" s="464"/>
      <c r="E302" s="464"/>
      <c r="F302" s="464"/>
      <c r="G302" s="465" t="s">
        <v>145</v>
      </c>
      <c r="H302" s="465"/>
      <c r="I302" s="465"/>
      <c r="J302" s="465"/>
      <c r="K302" s="465"/>
      <c r="L302" s="465"/>
      <c r="S302" s="466">
        <v>179</v>
      </c>
      <c r="T302" s="466"/>
      <c r="U302" s="466"/>
    </row>
    <row r="303" spans="3:21" ht="8.25" customHeight="1" x14ac:dyDescent="0.2"/>
    <row r="304" spans="3:21" ht="3.75" customHeight="1" x14ac:dyDescent="0.2"/>
    <row r="305" spans="2:22" ht="16.5" customHeight="1" x14ac:dyDescent="0.2">
      <c r="D305" s="461" t="s">
        <v>147</v>
      </c>
      <c r="E305" s="461"/>
      <c r="F305" s="461"/>
      <c r="G305" s="461"/>
      <c r="H305" s="461"/>
      <c r="I305" s="461"/>
      <c r="J305" s="461"/>
      <c r="K305" s="461"/>
      <c r="L305" s="461"/>
      <c r="O305" s="347"/>
      <c r="T305" s="462">
        <v>1</v>
      </c>
      <c r="U305" s="462"/>
    </row>
    <row r="306" spans="2:22" ht="3.75" customHeight="1" x14ac:dyDescent="0.2"/>
    <row r="307" spans="2:22" ht="16.5" customHeight="1" x14ac:dyDescent="0.2">
      <c r="D307" s="461" t="s">
        <v>147</v>
      </c>
      <c r="E307" s="461"/>
      <c r="F307" s="461"/>
      <c r="G307" s="461"/>
      <c r="H307" s="461"/>
      <c r="I307" s="461"/>
      <c r="J307" s="461"/>
      <c r="K307" s="461"/>
      <c r="L307" s="461"/>
      <c r="O307" s="347"/>
      <c r="T307" s="462">
        <v>1</v>
      </c>
      <c r="U307" s="462"/>
    </row>
    <row r="308" spans="2:22" ht="6" customHeight="1" x14ac:dyDescent="0.2"/>
    <row r="309" spans="2:22" ht="15" customHeight="1" x14ac:dyDescent="0.2"/>
    <row r="311" spans="2:22" ht="9" customHeight="1" x14ac:dyDescent="0.2"/>
    <row r="312" spans="2:22" ht="9" customHeight="1" x14ac:dyDescent="0.2"/>
    <row r="313" spans="2:22" ht="12.75" customHeight="1" x14ac:dyDescent="0.2">
      <c r="C313" s="468"/>
      <c r="D313" s="468"/>
      <c r="E313" s="469"/>
      <c r="F313" s="469"/>
      <c r="G313" s="469"/>
      <c r="I313" s="470"/>
      <c r="J313" s="470"/>
      <c r="K313" s="470"/>
    </row>
    <row r="314" spans="2:22" ht="11.25" customHeight="1" x14ac:dyDescent="0.2"/>
    <row r="315" spans="2:22" ht="12.75" customHeight="1" x14ac:dyDescent="0.2">
      <c r="K315" s="467" t="s">
        <v>49</v>
      </c>
      <c r="L315" s="467"/>
      <c r="M315" s="467"/>
      <c r="N315" s="467"/>
      <c r="O315" s="467"/>
      <c r="P315" s="467"/>
      <c r="Q315" s="467"/>
      <c r="R315" s="467"/>
      <c r="S315" s="467"/>
      <c r="T315" s="467"/>
    </row>
    <row r="316" spans="2:22" ht="9" customHeight="1" x14ac:dyDescent="0.2"/>
    <row r="317" spans="2:22" ht="12.75" customHeight="1" x14ac:dyDescent="0.2">
      <c r="K317" s="449" t="s">
        <v>50</v>
      </c>
      <c r="L317" s="449"/>
      <c r="M317" s="449"/>
      <c r="N317" s="449"/>
      <c r="O317" s="449"/>
      <c r="P317" s="449"/>
      <c r="Q317" s="449"/>
      <c r="R317" s="449"/>
      <c r="S317" s="449"/>
      <c r="T317" s="449"/>
    </row>
    <row r="318" spans="2:22" ht="31.5" customHeight="1" x14ac:dyDescent="0.2"/>
    <row r="319" spans="2:22" ht="12.75" customHeight="1" x14ac:dyDescent="0.2">
      <c r="B319" s="463" t="s">
        <v>152</v>
      </c>
      <c r="C319" s="463"/>
      <c r="D319" s="463"/>
      <c r="E319" s="463"/>
      <c r="F319" s="463"/>
      <c r="G319" s="463"/>
      <c r="H319" s="463"/>
      <c r="I319" s="463"/>
      <c r="J319" s="463"/>
      <c r="K319" s="463"/>
      <c r="L319" s="463"/>
      <c r="M319" s="463"/>
      <c r="N319" s="463"/>
      <c r="O319" s="463"/>
      <c r="P319" s="463"/>
      <c r="Q319" s="463"/>
      <c r="R319" s="463"/>
      <c r="S319" s="463"/>
      <c r="T319" s="463"/>
      <c r="U319" s="463"/>
      <c r="V319" s="463"/>
    </row>
    <row r="320" spans="2:22" ht="9" customHeight="1" x14ac:dyDescent="0.2"/>
    <row r="321" spans="2:22" ht="15.75" customHeight="1" x14ac:dyDescent="0.2">
      <c r="B321" s="463" t="s">
        <v>52</v>
      </c>
      <c r="C321" s="463"/>
      <c r="D321" s="463"/>
      <c r="E321" s="463"/>
      <c r="F321" s="463"/>
      <c r="G321" s="463"/>
      <c r="H321" s="463"/>
      <c r="I321" s="463"/>
      <c r="J321" s="463"/>
      <c r="K321" s="463"/>
    </row>
    <row r="322" spans="2:22" ht="16.5" customHeight="1" x14ac:dyDescent="0.2"/>
    <row r="323" spans="2:22" ht="18.75" customHeight="1" x14ac:dyDescent="0.2">
      <c r="D323" s="464" t="s">
        <v>53</v>
      </c>
      <c r="E323" s="464"/>
      <c r="F323" s="464"/>
      <c r="G323" s="464"/>
      <c r="H323" s="464"/>
      <c r="I323" s="464"/>
      <c r="N323" s="464" t="s">
        <v>54</v>
      </c>
      <c r="O323" s="464"/>
      <c r="P323" s="464"/>
      <c r="R323" s="449" t="s">
        <v>55</v>
      </c>
      <c r="S323" s="449"/>
      <c r="T323" s="449"/>
      <c r="U323" s="449"/>
      <c r="V323" s="449"/>
    </row>
    <row r="324" spans="2:22" ht="3.75" customHeight="1" x14ac:dyDescent="0.2"/>
    <row r="325" spans="2:22" ht="16.5" customHeight="1" x14ac:dyDescent="0.2">
      <c r="D325" s="461" t="s">
        <v>147</v>
      </c>
      <c r="E325" s="461"/>
      <c r="F325" s="461"/>
      <c r="G325" s="461"/>
      <c r="H325" s="461"/>
      <c r="I325" s="461"/>
      <c r="J325" s="461"/>
      <c r="K325" s="461"/>
      <c r="L325" s="461"/>
      <c r="O325" s="347"/>
      <c r="T325" s="462">
        <v>230</v>
      </c>
      <c r="U325" s="462"/>
    </row>
    <row r="326" spans="2:22" ht="3.75" customHeight="1" x14ac:dyDescent="0.2"/>
    <row r="327" spans="2:22" ht="16.5" customHeight="1" x14ac:dyDescent="0.2">
      <c r="D327" s="461" t="s">
        <v>148</v>
      </c>
      <c r="E327" s="461"/>
      <c r="F327" s="461"/>
      <c r="G327" s="461"/>
      <c r="H327" s="461"/>
      <c r="I327" s="461"/>
      <c r="J327" s="461"/>
      <c r="K327" s="461"/>
      <c r="L327" s="461"/>
      <c r="O327" s="347"/>
      <c r="T327" s="462">
        <v>4</v>
      </c>
      <c r="U327" s="462"/>
    </row>
    <row r="328" spans="2:22" ht="3.75" customHeight="1" x14ac:dyDescent="0.2"/>
    <row r="329" spans="2:22" ht="16.5" customHeight="1" x14ac:dyDescent="0.2">
      <c r="D329" s="461" t="s">
        <v>148</v>
      </c>
      <c r="E329" s="461"/>
      <c r="F329" s="461"/>
      <c r="G329" s="461"/>
      <c r="H329" s="461"/>
      <c r="I329" s="461"/>
      <c r="J329" s="461"/>
      <c r="K329" s="461"/>
      <c r="L329" s="461"/>
      <c r="O329" s="347"/>
      <c r="T329" s="462">
        <v>7</v>
      </c>
      <c r="U329" s="462"/>
    </row>
    <row r="330" spans="2:22" ht="3.75" customHeight="1" x14ac:dyDescent="0.2"/>
    <row r="331" spans="2:22" ht="3.75" customHeight="1" x14ac:dyDescent="0.2"/>
    <row r="332" spans="2:22" ht="16.5" customHeight="1" x14ac:dyDescent="0.2">
      <c r="D332" s="461" t="s">
        <v>149</v>
      </c>
      <c r="E332" s="461"/>
      <c r="F332" s="461"/>
      <c r="G332" s="461"/>
      <c r="H332" s="461"/>
      <c r="I332" s="461"/>
      <c r="J332" s="461"/>
      <c r="K332" s="461"/>
      <c r="L332" s="461"/>
      <c r="O332" s="347"/>
      <c r="T332" s="462">
        <v>7</v>
      </c>
      <c r="U332" s="462"/>
    </row>
    <row r="333" spans="2:22" ht="3.75" customHeight="1" x14ac:dyDescent="0.2"/>
    <row r="334" spans="2:22" ht="16.5" customHeight="1" x14ac:dyDescent="0.2">
      <c r="D334" s="461" t="s">
        <v>147</v>
      </c>
      <c r="E334" s="461"/>
      <c r="F334" s="461"/>
      <c r="G334" s="461"/>
      <c r="H334" s="461"/>
      <c r="I334" s="461"/>
      <c r="J334" s="461"/>
      <c r="K334" s="461"/>
      <c r="L334" s="461"/>
      <c r="O334" s="347"/>
      <c r="T334" s="462">
        <v>14</v>
      </c>
      <c r="U334" s="462"/>
    </row>
    <row r="335" spans="2:22" ht="3.75" customHeight="1" x14ac:dyDescent="0.2"/>
    <row r="336" spans="2:22" ht="16.5" customHeight="1" x14ac:dyDescent="0.2">
      <c r="D336" s="461" t="s">
        <v>149</v>
      </c>
      <c r="E336" s="461"/>
      <c r="F336" s="461"/>
      <c r="G336" s="461"/>
      <c r="H336" s="461"/>
      <c r="I336" s="461"/>
      <c r="J336" s="461"/>
      <c r="K336" s="461"/>
      <c r="L336" s="461"/>
      <c r="O336" s="347"/>
      <c r="T336" s="462">
        <v>0</v>
      </c>
      <c r="U336" s="462"/>
    </row>
    <row r="337" spans="3:21" ht="6.75" customHeight="1" x14ac:dyDescent="0.2"/>
    <row r="338" spans="3:21" ht="14.25" customHeight="1" x14ac:dyDescent="0.2">
      <c r="C338" s="464" t="s">
        <v>66</v>
      </c>
      <c r="D338" s="464"/>
      <c r="E338" s="464"/>
      <c r="F338" s="464"/>
      <c r="G338" s="465" t="s">
        <v>150</v>
      </c>
      <c r="H338" s="465"/>
      <c r="I338" s="465"/>
      <c r="J338" s="465"/>
      <c r="K338" s="465"/>
      <c r="L338" s="465"/>
      <c r="S338" s="466">
        <v>264</v>
      </c>
      <c r="T338" s="466"/>
      <c r="U338" s="466"/>
    </row>
    <row r="339" spans="3:21" ht="8.25" customHeight="1" x14ac:dyDescent="0.2"/>
    <row r="340" spans="3:21" ht="17.25" customHeight="1" x14ac:dyDescent="0.2"/>
    <row r="341" spans="3:21" ht="13.5" customHeight="1" thickBot="1" x14ac:dyDescent="0.25">
      <c r="C341" s="459" t="s">
        <v>151</v>
      </c>
      <c r="D341" s="459"/>
      <c r="E341" s="459"/>
      <c r="S341" s="460">
        <v>36300</v>
      </c>
      <c r="T341" s="460"/>
      <c r="U341" s="460"/>
    </row>
    <row r="342" spans="3:21" ht="6" customHeight="1" thickTop="1" x14ac:dyDescent="0.2"/>
    <row r="343" spans="3:21" ht="382.5" customHeight="1" x14ac:dyDescent="0.2"/>
    <row r="344" spans="3:21" ht="15" customHeight="1" x14ac:dyDescent="0.2"/>
    <row r="346" spans="3:21" ht="9" customHeight="1" x14ac:dyDescent="0.2"/>
  </sheetData>
  <mergeCells count="305">
    <mergeCell ref="C2:D2"/>
    <mergeCell ref="E2:G2"/>
    <mergeCell ref="I2:K2"/>
    <mergeCell ref="K4:T4"/>
    <mergeCell ref="K6:T6"/>
    <mergeCell ref="B8:V8"/>
    <mergeCell ref="D20:L20"/>
    <mergeCell ref="T20:U20"/>
    <mergeCell ref="D22:L22"/>
    <mergeCell ref="T22:U22"/>
    <mergeCell ref="D17:L17"/>
    <mergeCell ref="T17:U17"/>
    <mergeCell ref="B10:K10"/>
    <mergeCell ref="D12:I12"/>
    <mergeCell ref="N12:P12"/>
    <mergeCell ref="R12:V12"/>
    <mergeCell ref="D30:L30"/>
    <mergeCell ref="T30:U30"/>
    <mergeCell ref="D14:L14"/>
    <mergeCell ref="T14:U14"/>
    <mergeCell ref="D36:L36"/>
    <mergeCell ref="T36:U36"/>
    <mergeCell ref="D39:L39"/>
    <mergeCell ref="T39:U39"/>
    <mergeCell ref="D32:L32"/>
    <mergeCell ref="T32:U32"/>
    <mergeCell ref="D34:L34"/>
    <mergeCell ref="T34:U34"/>
    <mergeCell ref="D24:L24"/>
    <mergeCell ref="T24:U24"/>
    <mergeCell ref="D26:L26"/>
    <mergeCell ref="T26:U26"/>
    <mergeCell ref="D28:L28"/>
    <mergeCell ref="T28:U28"/>
    <mergeCell ref="D46:L46"/>
    <mergeCell ref="T46:U46"/>
    <mergeCell ref="D48:L48"/>
    <mergeCell ref="T48:U48"/>
    <mergeCell ref="D50:L50"/>
    <mergeCell ref="T50:U50"/>
    <mergeCell ref="D41:L41"/>
    <mergeCell ref="T41:U41"/>
    <mergeCell ref="C43:F43"/>
    <mergeCell ref="G43:L43"/>
    <mergeCell ref="S43:U43"/>
    <mergeCell ref="D59:L59"/>
    <mergeCell ref="T59:U59"/>
    <mergeCell ref="D61:L61"/>
    <mergeCell ref="T61:U61"/>
    <mergeCell ref="D52:L52"/>
    <mergeCell ref="T52:U52"/>
    <mergeCell ref="D54:L54"/>
    <mergeCell ref="T54:U54"/>
    <mergeCell ref="D56:L56"/>
    <mergeCell ref="T56:U56"/>
    <mergeCell ref="D69:L69"/>
    <mergeCell ref="T69:U69"/>
    <mergeCell ref="D71:L71"/>
    <mergeCell ref="T71:U71"/>
    <mergeCell ref="C77:D77"/>
    <mergeCell ref="E77:G77"/>
    <mergeCell ref="I77:K77"/>
    <mergeCell ref="D63:L63"/>
    <mergeCell ref="T63:U63"/>
    <mergeCell ref="D65:L65"/>
    <mergeCell ref="T65:U65"/>
    <mergeCell ref="D67:L67"/>
    <mergeCell ref="T67:U67"/>
    <mergeCell ref="D89:L89"/>
    <mergeCell ref="T89:U89"/>
    <mergeCell ref="D91:L91"/>
    <mergeCell ref="T91:U91"/>
    <mergeCell ref="D93:L93"/>
    <mergeCell ref="T93:U93"/>
    <mergeCell ref="K79:T79"/>
    <mergeCell ref="K81:T81"/>
    <mergeCell ref="B83:V83"/>
    <mergeCell ref="B85:K85"/>
    <mergeCell ref="D87:I87"/>
    <mergeCell ref="N87:P87"/>
    <mergeCell ref="R87:V87"/>
    <mergeCell ref="D101:L101"/>
    <mergeCell ref="T101:U101"/>
    <mergeCell ref="D103:L103"/>
    <mergeCell ref="T103:U103"/>
    <mergeCell ref="D105:L105"/>
    <mergeCell ref="T105:U105"/>
    <mergeCell ref="D112:L112"/>
    <mergeCell ref="T112:U112"/>
    <mergeCell ref="D95:L95"/>
    <mergeCell ref="T95:U95"/>
    <mergeCell ref="D97:L97"/>
    <mergeCell ref="T97:U97"/>
    <mergeCell ref="D99:L99"/>
    <mergeCell ref="T99:U99"/>
    <mergeCell ref="D114:L114"/>
    <mergeCell ref="T114:U114"/>
    <mergeCell ref="D116:L116"/>
    <mergeCell ref="T116:U116"/>
    <mergeCell ref="C107:F107"/>
    <mergeCell ref="G107:L107"/>
    <mergeCell ref="S107:U107"/>
    <mergeCell ref="D125:L125"/>
    <mergeCell ref="T125:U125"/>
    <mergeCell ref="D110:L110"/>
    <mergeCell ref="T110:U110"/>
    <mergeCell ref="D127:L127"/>
    <mergeCell ref="T127:U127"/>
    <mergeCell ref="D118:L118"/>
    <mergeCell ref="T118:U118"/>
    <mergeCell ref="D120:L120"/>
    <mergeCell ref="T120:U120"/>
    <mergeCell ref="D122:L122"/>
    <mergeCell ref="T122:U122"/>
    <mergeCell ref="D136:L136"/>
    <mergeCell ref="T136:U136"/>
    <mergeCell ref="D138:L138"/>
    <mergeCell ref="T138:U138"/>
    <mergeCell ref="D140:L140"/>
    <mergeCell ref="T140:U140"/>
    <mergeCell ref="D129:L129"/>
    <mergeCell ref="T129:U129"/>
    <mergeCell ref="D131:L131"/>
    <mergeCell ref="T131:U131"/>
    <mergeCell ref="C133:F133"/>
    <mergeCell ref="G133:L133"/>
    <mergeCell ref="S133:U133"/>
    <mergeCell ref="D149:L149"/>
    <mergeCell ref="T149:U149"/>
    <mergeCell ref="D142:L142"/>
    <mergeCell ref="T142:U142"/>
    <mergeCell ref="D144:L144"/>
    <mergeCell ref="T144:U144"/>
    <mergeCell ref="C146:F146"/>
    <mergeCell ref="G146:L146"/>
    <mergeCell ref="S146:U146"/>
    <mergeCell ref="D169:L169"/>
    <mergeCell ref="T169:U169"/>
    <mergeCell ref="D171:L171"/>
    <mergeCell ref="T171:U171"/>
    <mergeCell ref="B164:K164"/>
    <mergeCell ref="D166:I166"/>
    <mergeCell ref="N166:P166"/>
    <mergeCell ref="R166:V166"/>
    <mergeCell ref="C156:D156"/>
    <mergeCell ref="E156:G156"/>
    <mergeCell ref="I156:K156"/>
    <mergeCell ref="K158:T158"/>
    <mergeCell ref="K160:T160"/>
    <mergeCell ref="B162:V162"/>
    <mergeCell ref="D179:L179"/>
    <mergeCell ref="T179:U179"/>
    <mergeCell ref="D181:L181"/>
    <mergeCell ref="T181:U181"/>
    <mergeCell ref="D183:L183"/>
    <mergeCell ref="T183:U183"/>
    <mergeCell ref="D173:L173"/>
    <mergeCell ref="T173:U173"/>
    <mergeCell ref="D175:L175"/>
    <mergeCell ref="T175:U175"/>
    <mergeCell ref="D177:L177"/>
    <mergeCell ref="T177:U177"/>
    <mergeCell ref="D191:L191"/>
    <mergeCell ref="T191:U191"/>
    <mergeCell ref="D193:L193"/>
    <mergeCell ref="T193:U193"/>
    <mergeCell ref="C195:F195"/>
    <mergeCell ref="G195:L195"/>
    <mergeCell ref="S195:U195"/>
    <mergeCell ref="D185:L185"/>
    <mergeCell ref="T185:U185"/>
    <mergeCell ref="D187:L187"/>
    <mergeCell ref="T187:U187"/>
    <mergeCell ref="D189:L189"/>
    <mergeCell ref="T189:U189"/>
    <mergeCell ref="D204:L204"/>
    <mergeCell ref="T204:U204"/>
    <mergeCell ref="D206:L206"/>
    <mergeCell ref="T206:U206"/>
    <mergeCell ref="D208:L208"/>
    <mergeCell ref="T208:U208"/>
    <mergeCell ref="D215:L215"/>
    <mergeCell ref="T215:U215"/>
    <mergeCell ref="D198:L198"/>
    <mergeCell ref="T198:U198"/>
    <mergeCell ref="D200:L200"/>
    <mergeCell ref="T200:U200"/>
    <mergeCell ref="D202:L202"/>
    <mergeCell ref="T202:U202"/>
    <mergeCell ref="C210:F210"/>
    <mergeCell ref="G210:L210"/>
    <mergeCell ref="S210:U210"/>
    <mergeCell ref="D227:L227"/>
    <mergeCell ref="T227:U227"/>
    <mergeCell ref="D221:L221"/>
    <mergeCell ref="T221:U221"/>
    <mergeCell ref="D223:L223"/>
    <mergeCell ref="T223:U223"/>
    <mergeCell ref="D225:L225"/>
    <mergeCell ref="T225:U225"/>
    <mergeCell ref="D213:L213"/>
    <mergeCell ref="T213:U213"/>
    <mergeCell ref="K234:T234"/>
    <mergeCell ref="K236:T236"/>
    <mergeCell ref="B238:V238"/>
    <mergeCell ref="B240:K240"/>
    <mergeCell ref="D242:I242"/>
    <mergeCell ref="N242:P242"/>
    <mergeCell ref="R242:V242"/>
    <mergeCell ref="D217:L217"/>
    <mergeCell ref="T217:U217"/>
    <mergeCell ref="D219:L219"/>
    <mergeCell ref="T219:U219"/>
    <mergeCell ref="D250:L250"/>
    <mergeCell ref="T250:U250"/>
    <mergeCell ref="D252:L252"/>
    <mergeCell ref="T252:U252"/>
    <mergeCell ref="D254:L254"/>
    <mergeCell ref="T254:U254"/>
    <mergeCell ref="D244:L244"/>
    <mergeCell ref="T244:U244"/>
    <mergeCell ref="D246:L246"/>
    <mergeCell ref="T246:U246"/>
    <mergeCell ref="D248:L248"/>
    <mergeCell ref="T248:U248"/>
    <mergeCell ref="D262:L262"/>
    <mergeCell ref="T262:U262"/>
    <mergeCell ref="D264:L264"/>
    <mergeCell ref="T264:U264"/>
    <mergeCell ref="D266:L266"/>
    <mergeCell ref="T266:U266"/>
    <mergeCell ref="D256:L256"/>
    <mergeCell ref="T256:U256"/>
    <mergeCell ref="D258:L258"/>
    <mergeCell ref="T258:U258"/>
    <mergeCell ref="D260:L260"/>
    <mergeCell ref="T260:U260"/>
    <mergeCell ref="D275:L275"/>
    <mergeCell ref="T275:U275"/>
    <mergeCell ref="D277:L277"/>
    <mergeCell ref="T277:U277"/>
    <mergeCell ref="D279:L279"/>
    <mergeCell ref="T279:U279"/>
    <mergeCell ref="D268:L268"/>
    <mergeCell ref="T268:U268"/>
    <mergeCell ref="D270:L270"/>
    <mergeCell ref="T270:U270"/>
    <mergeCell ref="C272:F272"/>
    <mergeCell ref="G272:L272"/>
    <mergeCell ref="S272:U272"/>
    <mergeCell ref="D287:L287"/>
    <mergeCell ref="T287:U287"/>
    <mergeCell ref="D289:L289"/>
    <mergeCell ref="T289:U289"/>
    <mergeCell ref="D291:L291"/>
    <mergeCell ref="T291:U291"/>
    <mergeCell ref="D298:L298"/>
    <mergeCell ref="T298:U298"/>
    <mergeCell ref="D281:L281"/>
    <mergeCell ref="T281:U281"/>
    <mergeCell ref="D283:L283"/>
    <mergeCell ref="T283:U283"/>
    <mergeCell ref="D285:L285"/>
    <mergeCell ref="T285:U285"/>
    <mergeCell ref="D300:L300"/>
    <mergeCell ref="T300:U300"/>
    <mergeCell ref="C302:F302"/>
    <mergeCell ref="G302:L302"/>
    <mergeCell ref="S302:U302"/>
    <mergeCell ref="C293:F293"/>
    <mergeCell ref="G293:L293"/>
    <mergeCell ref="S293:U293"/>
    <mergeCell ref="C313:D313"/>
    <mergeCell ref="E313:G313"/>
    <mergeCell ref="I313:K313"/>
    <mergeCell ref="D296:L296"/>
    <mergeCell ref="T296:U296"/>
    <mergeCell ref="K315:T315"/>
    <mergeCell ref="K317:T317"/>
    <mergeCell ref="B319:V319"/>
    <mergeCell ref="D305:L305"/>
    <mergeCell ref="T305:U305"/>
    <mergeCell ref="D307:L307"/>
    <mergeCell ref="T307:U307"/>
    <mergeCell ref="D327:L327"/>
    <mergeCell ref="T327:U327"/>
    <mergeCell ref="B321:K321"/>
    <mergeCell ref="D323:I323"/>
    <mergeCell ref="N323:P323"/>
    <mergeCell ref="R323:V323"/>
    <mergeCell ref="D325:L325"/>
    <mergeCell ref="T325:U325"/>
    <mergeCell ref="C338:F338"/>
    <mergeCell ref="G338:L338"/>
    <mergeCell ref="S338:U338"/>
    <mergeCell ref="C341:E341"/>
    <mergeCell ref="S341:U341"/>
    <mergeCell ref="D332:L332"/>
    <mergeCell ref="T332:U332"/>
    <mergeCell ref="D334:L334"/>
    <mergeCell ref="T334:U334"/>
    <mergeCell ref="D336:L336"/>
    <mergeCell ref="T336:U336"/>
    <mergeCell ref="D329:L329"/>
    <mergeCell ref="T329:U329"/>
  </mergeCells>
  <pageMargins left="0" right="0" top="0" bottom="0" header="0" footer="0"/>
  <pageSetup paperSize="9" fitToHeight="0" orientation="portrait" verticalDpi="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436D8-D091-40B5-8CD2-7B9FA67D88B0}">
  <dimension ref="B1:V410"/>
  <sheetViews>
    <sheetView showGridLines="0" showOutlineSymbols="0" topLeftCell="A367" workbookViewId="0">
      <selection activeCell="C232" sqref="C232:K232"/>
    </sheetView>
  </sheetViews>
  <sheetFormatPr baseColWidth="10" defaultRowHeight="12.75" customHeight="1" x14ac:dyDescent="0.2"/>
  <cols>
    <col min="1" max="2" width="1.140625" style="346" customWidth="1"/>
    <col min="3" max="3" width="1.28515625" style="346" customWidth="1"/>
    <col min="4" max="4" width="7.28515625" style="346" customWidth="1"/>
    <col min="5" max="5" width="4.140625" style="346" customWidth="1"/>
    <col min="6" max="6" width="2.5703125" style="346" customWidth="1"/>
    <col min="7" max="7" width="2.42578125" style="346" customWidth="1"/>
    <col min="8" max="8" width="1.28515625" style="346" customWidth="1"/>
    <col min="9" max="9" width="1.85546875" style="346" customWidth="1"/>
    <col min="10" max="10" width="3.28515625" style="346" customWidth="1"/>
    <col min="11" max="11" width="10" style="346" customWidth="1"/>
    <col min="12" max="12" width="15.42578125" style="346" customWidth="1"/>
    <col min="13" max="13" width="3" style="346" customWidth="1"/>
    <col min="14" max="14" width="2.28515625" style="346" customWidth="1"/>
    <col min="15" max="15" width="8.140625" style="346" customWidth="1"/>
    <col min="16" max="16" width="2.42578125" style="346" customWidth="1"/>
    <col min="17" max="17" width="3.5703125" style="346" customWidth="1"/>
    <col min="18" max="18" width="5.85546875" style="346" customWidth="1"/>
    <col min="19" max="19" width="1.140625" style="346" customWidth="1"/>
    <col min="20" max="20" width="5.140625" style="346" customWidth="1"/>
    <col min="21" max="21" width="3.28515625" style="346" customWidth="1"/>
    <col min="22" max="22" width="1.28515625" style="346" customWidth="1"/>
    <col min="23" max="246" width="6.85546875" style="346" customWidth="1"/>
    <col min="247" max="248" width="1.140625" style="346" customWidth="1"/>
    <col min="249" max="249" width="1.28515625" style="346" customWidth="1"/>
    <col min="250" max="250" width="7.28515625" style="346" customWidth="1"/>
    <col min="251" max="251" width="4.140625" style="346" customWidth="1"/>
    <col min="252" max="252" width="2.5703125" style="346" customWidth="1"/>
    <col min="253" max="253" width="2.42578125" style="346" customWidth="1"/>
    <col min="254" max="254" width="1.28515625" style="346" customWidth="1"/>
    <col min="255" max="255" width="1.85546875" style="346" customWidth="1"/>
    <col min="256" max="256" width="3.28515625" style="346" customWidth="1"/>
    <col min="257" max="257" width="10" style="346" customWidth="1"/>
    <col min="258" max="258" width="15.42578125" style="346" customWidth="1"/>
    <col min="259" max="259" width="3" style="346" customWidth="1"/>
    <col min="260" max="260" width="2.28515625" style="346" customWidth="1"/>
    <col min="261" max="261" width="8.140625" style="346" customWidth="1"/>
    <col min="262" max="262" width="2.42578125" style="346" customWidth="1"/>
    <col min="263" max="263" width="3.5703125" style="346" customWidth="1"/>
    <col min="264" max="264" width="5.85546875" style="346" customWidth="1"/>
    <col min="265" max="265" width="1.140625" style="346" customWidth="1"/>
    <col min="266" max="266" width="5.140625" style="346" customWidth="1"/>
    <col min="267" max="267" width="3.28515625" style="346" customWidth="1"/>
    <col min="268" max="268" width="1.28515625" style="346" customWidth="1"/>
    <col min="269" max="269" width="2.28515625" style="346" customWidth="1"/>
    <col min="270" max="271" width="1.28515625" style="346" customWidth="1"/>
    <col min="272" max="272" width="11.85546875" style="346" customWidth="1"/>
    <col min="273" max="273" width="1.85546875" style="346" customWidth="1"/>
    <col min="274" max="274" width="2" style="346" customWidth="1"/>
    <col min="275" max="502" width="6.85546875" style="346" customWidth="1"/>
    <col min="503" max="504" width="1.140625" style="346" customWidth="1"/>
    <col min="505" max="505" width="1.28515625" style="346" customWidth="1"/>
    <col min="506" max="506" width="7.28515625" style="346" customWidth="1"/>
    <col min="507" max="507" width="4.140625" style="346" customWidth="1"/>
    <col min="508" max="508" width="2.5703125" style="346" customWidth="1"/>
    <col min="509" max="509" width="2.42578125" style="346" customWidth="1"/>
    <col min="510" max="510" width="1.28515625" style="346" customWidth="1"/>
    <col min="511" max="511" width="1.85546875" style="346" customWidth="1"/>
    <col min="512" max="512" width="3.28515625" style="346" customWidth="1"/>
    <col min="513" max="513" width="10" style="346" customWidth="1"/>
    <col min="514" max="514" width="15.42578125" style="346" customWidth="1"/>
    <col min="515" max="515" width="3" style="346" customWidth="1"/>
    <col min="516" max="516" width="2.28515625" style="346" customWidth="1"/>
    <col min="517" max="517" width="8.140625" style="346" customWidth="1"/>
    <col min="518" max="518" width="2.42578125" style="346" customWidth="1"/>
    <col min="519" max="519" width="3.5703125" style="346" customWidth="1"/>
    <col min="520" max="520" width="5.85546875" style="346" customWidth="1"/>
    <col min="521" max="521" width="1.140625" style="346" customWidth="1"/>
    <col min="522" max="522" width="5.140625" style="346" customWidth="1"/>
    <col min="523" max="523" width="3.28515625" style="346" customWidth="1"/>
    <col min="524" max="524" width="1.28515625" style="346" customWidth="1"/>
    <col min="525" max="525" width="2.28515625" style="346" customWidth="1"/>
    <col min="526" max="527" width="1.28515625" style="346" customWidth="1"/>
    <col min="528" max="528" width="11.85546875" style="346" customWidth="1"/>
    <col min="529" max="529" width="1.85546875" style="346" customWidth="1"/>
    <col min="530" max="530" width="2" style="346" customWidth="1"/>
    <col min="531" max="758" width="6.85546875" style="346" customWidth="1"/>
    <col min="759" max="760" width="1.140625" style="346" customWidth="1"/>
    <col min="761" max="761" width="1.28515625" style="346" customWidth="1"/>
    <col min="762" max="762" width="7.28515625" style="346" customWidth="1"/>
    <col min="763" max="763" width="4.140625" style="346" customWidth="1"/>
    <col min="764" max="764" width="2.5703125" style="346" customWidth="1"/>
    <col min="765" max="765" width="2.42578125" style="346" customWidth="1"/>
    <col min="766" max="766" width="1.28515625" style="346" customWidth="1"/>
    <col min="767" max="767" width="1.85546875" style="346" customWidth="1"/>
    <col min="768" max="768" width="3.28515625" style="346" customWidth="1"/>
    <col min="769" max="769" width="10" style="346" customWidth="1"/>
    <col min="770" max="770" width="15.42578125" style="346" customWidth="1"/>
    <col min="771" max="771" width="3" style="346" customWidth="1"/>
    <col min="772" max="772" width="2.28515625" style="346" customWidth="1"/>
    <col min="773" max="773" width="8.140625" style="346" customWidth="1"/>
    <col min="774" max="774" width="2.42578125" style="346" customWidth="1"/>
    <col min="775" max="775" width="3.5703125" style="346" customWidth="1"/>
    <col min="776" max="776" width="5.85546875" style="346" customWidth="1"/>
    <col min="777" max="777" width="1.140625" style="346" customWidth="1"/>
    <col min="778" max="778" width="5.140625" style="346" customWidth="1"/>
    <col min="779" max="779" width="3.28515625" style="346" customWidth="1"/>
    <col min="780" max="780" width="1.28515625" style="346" customWidth="1"/>
    <col min="781" max="781" width="2.28515625" style="346" customWidth="1"/>
    <col min="782" max="783" width="1.28515625" style="346" customWidth="1"/>
    <col min="784" max="784" width="11.85546875" style="346" customWidth="1"/>
    <col min="785" max="785" width="1.85546875" style="346" customWidth="1"/>
    <col min="786" max="786" width="2" style="346" customWidth="1"/>
    <col min="787" max="1014" width="6.85546875" style="346" customWidth="1"/>
    <col min="1015" max="1016" width="1.140625" style="346" customWidth="1"/>
    <col min="1017" max="1017" width="1.28515625" style="346" customWidth="1"/>
    <col min="1018" max="1018" width="7.28515625" style="346" customWidth="1"/>
    <col min="1019" max="1019" width="4.140625" style="346" customWidth="1"/>
    <col min="1020" max="1020" width="2.5703125" style="346" customWidth="1"/>
    <col min="1021" max="1021" width="2.42578125" style="346" customWidth="1"/>
    <col min="1022" max="1022" width="1.28515625" style="346" customWidth="1"/>
    <col min="1023" max="1023" width="1.85546875" style="346" customWidth="1"/>
    <col min="1024" max="1024" width="3.28515625" style="346" customWidth="1"/>
    <col min="1025" max="1025" width="10" style="346" customWidth="1"/>
    <col min="1026" max="1026" width="15.42578125" style="346" customWidth="1"/>
    <col min="1027" max="1027" width="3" style="346" customWidth="1"/>
    <col min="1028" max="1028" width="2.28515625" style="346" customWidth="1"/>
    <col min="1029" max="1029" width="8.140625" style="346" customWidth="1"/>
    <col min="1030" max="1030" width="2.42578125" style="346" customWidth="1"/>
    <col min="1031" max="1031" width="3.5703125" style="346" customWidth="1"/>
    <col min="1032" max="1032" width="5.85546875" style="346" customWidth="1"/>
    <col min="1033" max="1033" width="1.140625" style="346" customWidth="1"/>
    <col min="1034" max="1034" width="5.140625" style="346" customWidth="1"/>
    <col min="1035" max="1035" width="3.28515625" style="346" customWidth="1"/>
    <col min="1036" max="1036" width="1.28515625" style="346" customWidth="1"/>
    <col min="1037" max="1037" width="2.28515625" style="346" customWidth="1"/>
    <col min="1038" max="1039" width="1.28515625" style="346" customWidth="1"/>
    <col min="1040" max="1040" width="11.85546875" style="346" customWidth="1"/>
    <col min="1041" max="1041" width="1.85546875" style="346" customWidth="1"/>
    <col min="1042" max="1042" width="2" style="346" customWidth="1"/>
    <col min="1043" max="1270" width="6.85546875" style="346" customWidth="1"/>
    <col min="1271" max="1272" width="1.140625" style="346" customWidth="1"/>
    <col min="1273" max="1273" width="1.28515625" style="346" customWidth="1"/>
    <col min="1274" max="1274" width="7.28515625" style="346" customWidth="1"/>
    <col min="1275" max="1275" width="4.140625" style="346" customWidth="1"/>
    <col min="1276" max="1276" width="2.5703125" style="346" customWidth="1"/>
    <col min="1277" max="1277" width="2.42578125" style="346" customWidth="1"/>
    <col min="1278" max="1278" width="1.28515625" style="346" customWidth="1"/>
    <col min="1279" max="1279" width="1.85546875" style="346" customWidth="1"/>
    <col min="1280" max="1280" width="3.28515625" style="346" customWidth="1"/>
    <col min="1281" max="1281" width="10" style="346" customWidth="1"/>
    <col min="1282" max="1282" width="15.42578125" style="346" customWidth="1"/>
    <col min="1283" max="1283" width="3" style="346" customWidth="1"/>
    <col min="1284" max="1284" width="2.28515625" style="346" customWidth="1"/>
    <col min="1285" max="1285" width="8.140625" style="346" customWidth="1"/>
    <col min="1286" max="1286" width="2.42578125" style="346" customWidth="1"/>
    <col min="1287" max="1287" width="3.5703125" style="346" customWidth="1"/>
    <col min="1288" max="1288" width="5.85546875" style="346" customWidth="1"/>
    <col min="1289" max="1289" width="1.140625" style="346" customWidth="1"/>
    <col min="1290" max="1290" width="5.140625" style="346" customWidth="1"/>
    <col min="1291" max="1291" width="3.28515625" style="346" customWidth="1"/>
    <col min="1292" max="1292" width="1.28515625" style="346" customWidth="1"/>
    <col min="1293" max="1293" width="2.28515625" style="346" customWidth="1"/>
    <col min="1294" max="1295" width="1.28515625" style="346" customWidth="1"/>
    <col min="1296" max="1296" width="11.85546875" style="346" customWidth="1"/>
    <col min="1297" max="1297" width="1.85546875" style="346" customWidth="1"/>
    <col min="1298" max="1298" width="2" style="346" customWidth="1"/>
    <col min="1299" max="1526" width="6.85546875" style="346" customWidth="1"/>
    <col min="1527" max="1528" width="1.140625" style="346" customWidth="1"/>
    <col min="1529" max="1529" width="1.28515625" style="346" customWidth="1"/>
    <col min="1530" max="1530" width="7.28515625" style="346" customWidth="1"/>
    <col min="1531" max="1531" width="4.140625" style="346" customWidth="1"/>
    <col min="1532" max="1532" width="2.5703125" style="346" customWidth="1"/>
    <col min="1533" max="1533" width="2.42578125" style="346" customWidth="1"/>
    <col min="1534" max="1534" width="1.28515625" style="346" customWidth="1"/>
    <col min="1535" max="1535" width="1.85546875" style="346" customWidth="1"/>
    <col min="1536" max="1536" width="3.28515625" style="346" customWidth="1"/>
    <col min="1537" max="1537" width="10" style="346" customWidth="1"/>
    <col min="1538" max="1538" width="15.42578125" style="346" customWidth="1"/>
    <col min="1539" max="1539" width="3" style="346" customWidth="1"/>
    <col min="1540" max="1540" width="2.28515625" style="346" customWidth="1"/>
    <col min="1541" max="1541" width="8.140625" style="346" customWidth="1"/>
    <col min="1542" max="1542" width="2.42578125" style="346" customWidth="1"/>
    <col min="1543" max="1543" width="3.5703125" style="346" customWidth="1"/>
    <col min="1544" max="1544" width="5.85546875" style="346" customWidth="1"/>
    <col min="1545" max="1545" width="1.140625" style="346" customWidth="1"/>
    <col min="1546" max="1546" width="5.140625" style="346" customWidth="1"/>
    <col min="1547" max="1547" width="3.28515625" style="346" customWidth="1"/>
    <col min="1548" max="1548" width="1.28515625" style="346" customWidth="1"/>
    <col min="1549" max="1549" width="2.28515625" style="346" customWidth="1"/>
    <col min="1550" max="1551" width="1.28515625" style="346" customWidth="1"/>
    <col min="1552" max="1552" width="11.85546875" style="346" customWidth="1"/>
    <col min="1553" max="1553" width="1.85546875" style="346" customWidth="1"/>
    <col min="1554" max="1554" width="2" style="346" customWidth="1"/>
    <col min="1555" max="1782" width="6.85546875" style="346" customWidth="1"/>
    <col min="1783" max="1784" width="1.140625" style="346" customWidth="1"/>
    <col min="1785" max="1785" width="1.28515625" style="346" customWidth="1"/>
    <col min="1786" max="1786" width="7.28515625" style="346" customWidth="1"/>
    <col min="1787" max="1787" width="4.140625" style="346" customWidth="1"/>
    <col min="1788" max="1788" width="2.5703125" style="346" customWidth="1"/>
    <col min="1789" max="1789" width="2.42578125" style="346" customWidth="1"/>
    <col min="1790" max="1790" width="1.28515625" style="346" customWidth="1"/>
    <col min="1791" max="1791" width="1.85546875" style="346" customWidth="1"/>
    <col min="1792" max="1792" width="3.28515625" style="346" customWidth="1"/>
    <col min="1793" max="1793" width="10" style="346" customWidth="1"/>
    <col min="1794" max="1794" width="15.42578125" style="346" customWidth="1"/>
    <col min="1795" max="1795" width="3" style="346" customWidth="1"/>
    <col min="1796" max="1796" width="2.28515625" style="346" customWidth="1"/>
    <col min="1797" max="1797" width="8.140625" style="346" customWidth="1"/>
    <col min="1798" max="1798" width="2.42578125" style="346" customWidth="1"/>
    <col min="1799" max="1799" width="3.5703125" style="346" customWidth="1"/>
    <col min="1800" max="1800" width="5.85546875" style="346" customWidth="1"/>
    <col min="1801" max="1801" width="1.140625" style="346" customWidth="1"/>
    <col min="1802" max="1802" width="5.140625" style="346" customWidth="1"/>
    <col min="1803" max="1803" width="3.28515625" style="346" customWidth="1"/>
    <col min="1804" max="1804" width="1.28515625" style="346" customWidth="1"/>
    <col min="1805" max="1805" width="2.28515625" style="346" customWidth="1"/>
    <col min="1806" max="1807" width="1.28515625" style="346" customWidth="1"/>
    <col min="1808" max="1808" width="11.85546875" style="346" customWidth="1"/>
    <col min="1809" max="1809" width="1.85546875" style="346" customWidth="1"/>
    <col min="1810" max="1810" width="2" style="346" customWidth="1"/>
    <col min="1811" max="2038" width="6.85546875" style="346" customWidth="1"/>
    <col min="2039" max="2040" width="1.140625" style="346" customWidth="1"/>
    <col min="2041" max="2041" width="1.28515625" style="346" customWidth="1"/>
    <col min="2042" max="2042" width="7.28515625" style="346" customWidth="1"/>
    <col min="2043" max="2043" width="4.140625" style="346" customWidth="1"/>
    <col min="2044" max="2044" width="2.5703125" style="346" customWidth="1"/>
    <col min="2045" max="2045" width="2.42578125" style="346" customWidth="1"/>
    <col min="2046" max="2046" width="1.28515625" style="346" customWidth="1"/>
    <col min="2047" max="2047" width="1.85546875" style="346" customWidth="1"/>
    <col min="2048" max="2048" width="3.28515625" style="346" customWidth="1"/>
    <col min="2049" max="2049" width="10" style="346" customWidth="1"/>
    <col min="2050" max="2050" width="15.42578125" style="346" customWidth="1"/>
    <col min="2051" max="2051" width="3" style="346" customWidth="1"/>
    <col min="2052" max="2052" width="2.28515625" style="346" customWidth="1"/>
    <col min="2053" max="2053" width="8.140625" style="346" customWidth="1"/>
    <col min="2054" max="2054" width="2.42578125" style="346" customWidth="1"/>
    <col min="2055" max="2055" width="3.5703125" style="346" customWidth="1"/>
    <col min="2056" max="2056" width="5.85546875" style="346" customWidth="1"/>
    <col min="2057" max="2057" width="1.140625" style="346" customWidth="1"/>
    <col min="2058" max="2058" width="5.140625" style="346" customWidth="1"/>
    <col min="2059" max="2059" width="3.28515625" style="346" customWidth="1"/>
    <col min="2060" max="2060" width="1.28515625" style="346" customWidth="1"/>
    <col min="2061" max="2061" width="2.28515625" style="346" customWidth="1"/>
    <col min="2062" max="2063" width="1.28515625" style="346" customWidth="1"/>
    <col min="2064" max="2064" width="11.85546875" style="346" customWidth="1"/>
    <col min="2065" max="2065" width="1.85546875" style="346" customWidth="1"/>
    <col min="2066" max="2066" width="2" style="346" customWidth="1"/>
    <col min="2067" max="2294" width="6.85546875" style="346" customWidth="1"/>
    <col min="2295" max="2296" width="1.140625" style="346" customWidth="1"/>
    <col min="2297" max="2297" width="1.28515625" style="346" customWidth="1"/>
    <col min="2298" max="2298" width="7.28515625" style="346" customWidth="1"/>
    <col min="2299" max="2299" width="4.140625" style="346" customWidth="1"/>
    <col min="2300" max="2300" width="2.5703125" style="346" customWidth="1"/>
    <col min="2301" max="2301" width="2.42578125" style="346" customWidth="1"/>
    <col min="2302" max="2302" width="1.28515625" style="346" customWidth="1"/>
    <col min="2303" max="2303" width="1.85546875" style="346" customWidth="1"/>
    <col min="2304" max="2304" width="3.28515625" style="346" customWidth="1"/>
    <col min="2305" max="2305" width="10" style="346" customWidth="1"/>
    <col min="2306" max="2306" width="15.42578125" style="346" customWidth="1"/>
    <col min="2307" max="2307" width="3" style="346" customWidth="1"/>
    <col min="2308" max="2308" width="2.28515625" style="346" customWidth="1"/>
    <col min="2309" max="2309" width="8.140625" style="346" customWidth="1"/>
    <col min="2310" max="2310" width="2.42578125" style="346" customWidth="1"/>
    <col min="2311" max="2311" width="3.5703125" style="346" customWidth="1"/>
    <col min="2312" max="2312" width="5.85546875" style="346" customWidth="1"/>
    <col min="2313" max="2313" width="1.140625" style="346" customWidth="1"/>
    <col min="2314" max="2314" width="5.140625" style="346" customWidth="1"/>
    <col min="2315" max="2315" width="3.28515625" style="346" customWidth="1"/>
    <col min="2316" max="2316" width="1.28515625" style="346" customWidth="1"/>
    <col min="2317" max="2317" width="2.28515625" style="346" customWidth="1"/>
    <col min="2318" max="2319" width="1.28515625" style="346" customWidth="1"/>
    <col min="2320" max="2320" width="11.85546875" style="346" customWidth="1"/>
    <col min="2321" max="2321" width="1.85546875" style="346" customWidth="1"/>
    <col min="2322" max="2322" width="2" style="346" customWidth="1"/>
    <col min="2323" max="2550" width="6.85546875" style="346" customWidth="1"/>
    <col min="2551" max="2552" width="1.140625" style="346" customWidth="1"/>
    <col min="2553" max="2553" width="1.28515625" style="346" customWidth="1"/>
    <col min="2554" max="2554" width="7.28515625" style="346" customWidth="1"/>
    <col min="2555" max="2555" width="4.140625" style="346" customWidth="1"/>
    <col min="2556" max="2556" width="2.5703125" style="346" customWidth="1"/>
    <col min="2557" max="2557" width="2.42578125" style="346" customWidth="1"/>
    <col min="2558" max="2558" width="1.28515625" style="346" customWidth="1"/>
    <col min="2559" max="2559" width="1.85546875" style="346" customWidth="1"/>
    <col min="2560" max="2560" width="3.28515625" style="346" customWidth="1"/>
    <col min="2561" max="2561" width="10" style="346" customWidth="1"/>
    <col min="2562" max="2562" width="15.42578125" style="346" customWidth="1"/>
    <col min="2563" max="2563" width="3" style="346" customWidth="1"/>
    <col min="2564" max="2564" width="2.28515625" style="346" customWidth="1"/>
    <col min="2565" max="2565" width="8.140625" style="346" customWidth="1"/>
    <col min="2566" max="2566" width="2.42578125" style="346" customWidth="1"/>
    <col min="2567" max="2567" width="3.5703125" style="346" customWidth="1"/>
    <col min="2568" max="2568" width="5.85546875" style="346" customWidth="1"/>
    <col min="2569" max="2569" width="1.140625" style="346" customWidth="1"/>
    <col min="2570" max="2570" width="5.140625" style="346" customWidth="1"/>
    <col min="2571" max="2571" width="3.28515625" style="346" customWidth="1"/>
    <col min="2572" max="2572" width="1.28515625" style="346" customWidth="1"/>
    <col min="2573" max="2573" width="2.28515625" style="346" customWidth="1"/>
    <col min="2574" max="2575" width="1.28515625" style="346" customWidth="1"/>
    <col min="2576" max="2576" width="11.85546875" style="346" customWidth="1"/>
    <col min="2577" max="2577" width="1.85546875" style="346" customWidth="1"/>
    <col min="2578" max="2578" width="2" style="346" customWidth="1"/>
    <col min="2579" max="2806" width="6.85546875" style="346" customWidth="1"/>
    <col min="2807" max="2808" width="1.140625" style="346" customWidth="1"/>
    <col min="2809" max="2809" width="1.28515625" style="346" customWidth="1"/>
    <col min="2810" max="2810" width="7.28515625" style="346" customWidth="1"/>
    <col min="2811" max="2811" width="4.140625" style="346" customWidth="1"/>
    <col min="2812" max="2812" width="2.5703125" style="346" customWidth="1"/>
    <col min="2813" max="2813" width="2.42578125" style="346" customWidth="1"/>
    <col min="2814" max="2814" width="1.28515625" style="346" customWidth="1"/>
    <col min="2815" max="2815" width="1.85546875" style="346" customWidth="1"/>
    <col min="2816" max="2816" width="3.28515625" style="346" customWidth="1"/>
    <col min="2817" max="2817" width="10" style="346" customWidth="1"/>
    <col min="2818" max="2818" width="15.42578125" style="346" customWidth="1"/>
    <col min="2819" max="2819" width="3" style="346" customWidth="1"/>
    <col min="2820" max="2820" width="2.28515625" style="346" customWidth="1"/>
    <col min="2821" max="2821" width="8.140625" style="346" customWidth="1"/>
    <col min="2822" max="2822" width="2.42578125" style="346" customWidth="1"/>
    <col min="2823" max="2823" width="3.5703125" style="346" customWidth="1"/>
    <col min="2824" max="2824" width="5.85546875" style="346" customWidth="1"/>
    <col min="2825" max="2825" width="1.140625" style="346" customWidth="1"/>
    <col min="2826" max="2826" width="5.140625" style="346" customWidth="1"/>
    <col min="2827" max="2827" width="3.28515625" style="346" customWidth="1"/>
    <col min="2828" max="2828" width="1.28515625" style="346" customWidth="1"/>
    <col min="2829" max="2829" width="2.28515625" style="346" customWidth="1"/>
    <col min="2830" max="2831" width="1.28515625" style="346" customWidth="1"/>
    <col min="2832" max="2832" width="11.85546875" style="346" customWidth="1"/>
    <col min="2833" max="2833" width="1.85546875" style="346" customWidth="1"/>
    <col min="2834" max="2834" width="2" style="346" customWidth="1"/>
    <col min="2835" max="3062" width="6.85546875" style="346" customWidth="1"/>
    <col min="3063" max="3064" width="1.140625" style="346" customWidth="1"/>
    <col min="3065" max="3065" width="1.28515625" style="346" customWidth="1"/>
    <col min="3066" max="3066" width="7.28515625" style="346" customWidth="1"/>
    <col min="3067" max="3067" width="4.140625" style="346" customWidth="1"/>
    <col min="3068" max="3068" width="2.5703125" style="346" customWidth="1"/>
    <col min="3069" max="3069" width="2.42578125" style="346" customWidth="1"/>
    <col min="3070" max="3070" width="1.28515625" style="346" customWidth="1"/>
    <col min="3071" max="3071" width="1.85546875" style="346" customWidth="1"/>
    <col min="3072" max="3072" width="3.28515625" style="346" customWidth="1"/>
    <col min="3073" max="3073" width="10" style="346" customWidth="1"/>
    <col min="3074" max="3074" width="15.42578125" style="346" customWidth="1"/>
    <col min="3075" max="3075" width="3" style="346" customWidth="1"/>
    <col min="3076" max="3076" width="2.28515625" style="346" customWidth="1"/>
    <col min="3077" max="3077" width="8.140625" style="346" customWidth="1"/>
    <col min="3078" max="3078" width="2.42578125" style="346" customWidth="1"/>
    <col min="3079" max="3079" width="3.5703125" style="346" customWidth="1"/>
    <col min="3080" max="3080" width="5.85546875" style="346" customWidth="1"/>
    <col min="3081" max="3081" width="1.140625" style="346" customWidth="1"/>
    <col min="3082" max="3082" width="5.140625" style="346" customWidth="1"/>
    <col min="3083" max="3083" width="3.28515625" style="346" customWidth="1"/>
    <col min="3084" max="3084" width="1.28515625" style="346" customWidth="1"/>
    <col min="3085" max="3085" width="2.28515625" style="346" customWidth="1"/>
    <col min="3086" max="3087" width="1.28515625" style="346" customWidth="1"/>
    <col min="3088" max="3088" width="11.85546875" style="346" customWidth="1"/>
    <col min="3089" max="3089" width="1.85546875" style="346" customWidth="1"/>
    <col min="3090" max="3090" width="2" style="346" customWidth="1"/>
    <col min="3091" max="3318" width="6.85546875" style="346" customWidth="1"/>
    <col min="3319" max="3320" width="1.140625" style="346" customWidth="1"/>
    <col min="3321" max="3321" width="1.28515625" style="346" customWidth="1"/>
    <col min="3322" max="3322" width="7.28515625" style="346" customWidth="1"/>
    <col min="3323" max="3323" width="4.140625" style="346" customWidth="1"/>
    <col min="3324" max="3324" width="2.5703125" style="346" customWidth="1"/>
    <col min="3325" max="3325" width="2.42578125" style="346" customWidth="1"/>
    <col min="3326" max="3326" width="1.28515625" style="346" customWidth="1"/>
    <col min="3327" max="3327" width="1.85546875" style="346" customWidth="1"/>
    <col min="3328" max="3328" width="3.28515625" style="346" customWidth="1"/>
    <col min="3329" max="3329" width="10" style="346" customWidth="1"/>
    <col min="3330" max="3330" width="15.42578125" style="346" customWidth="1"/>
    <col min="3331" max="3331" width="3" style="346" customWidth="1"/>
    <col min="3332" max="3332" width="2.28515625" style="346" customWidth="1"/>
    <col min="3333" max="3333" width="8.140625" style="346" customWidth="1"/>
    <col min="3334" max="3334" width="2.42578125" style="346" customWidth="1"/>
    <col min="3335" max="3335" width="3.5703125" style="346" customWidth="1"/>
    <col min="3336" max="3336" width="5.85546875" style="346" customWidth="1"/>
    <col min="3337" max="3337" width="1.140625" style="346" customWidth="1"/>
    <col min="3338" max="3338" width="5.140625" style="346" customWidth="1"/>
    <col min="3339" max="3339" width="3.28515625" style="346" customWidth="1"/>
    <col min="3340" max="3340" width="1.28515625" style="346" customWidth="1"/>
    <col min="3341" max="3341" width="2.28515625" style="346" customWidth="1"/>
    <col min="3342" max="3343" width="1.28515625" style="346" customWidth="1"/>
    <col min="3344" max="3344" width="11.85546875" style="346" customWidth="1"/>
    <col min="3345" max="3345" width="1.85546875" style="346" customWidth="1"/>
    <col min="3346" max="3346" width="2" style="346" customWidth="1"/>
    <col min="3347" max="3574" width="6.85546875" style="346" customWidth="1"/>
    <col min="3575" max="3576" width="1.140625" style="346" customWidth="1"/>
    <col min="3577" max="3577" width="1.28515625" style="346" customWidth="1"/>
    <col min="3578" max="3578" width="7.28515625" style="346" customWidth="1"/>
    <col min="3579" max="3579" width="4.140625" style="346" customWidth="1"/>
    <col min="3580" max="3580" width="2.5703125" style="346" customWidth="1"/>
    <col min="3581" max="3581" width="2.42578125" style="346" customWidth="1"/>
    <col min="3582" max="3582" width="1.28515625" style="346" customWidth="1"/>
    <col min="3583" max="3583" width="1.85546875" style="346" customWidth="1"/>
    <col min="3584" max="3584" width="3.28515625" style="346" customWidth="1"/>
    <col min="3585" max="3585" width="10" style="346" customWidth="1"/>
    <col min="3586" max="3586" width="15.42578125" style="346" customWidth="1"/>
    <col min="3587" max="3587" width="3" style="346" customWidth="1"/>
    <col min="3588" max="3588" width="2.28515625" style="346" customWidth="1"/>
    <col min="3589" max="3589" width="8.140625" style="346" customWidth="1"/>
    <col min="3590" max="3590" width="2.42578125" style="346" customWidth="1"/>
    <col min="3591" max="3591" width="3.5703125" style="346" customWidth="1"/>
    <col min="3592" max="3592" width="5.85546875" style="346" customWidth="1"/>
    <col min="3593" max="3593" width="1.140625" style="346" customWidth="1"/>
    <col min="3594" max="3594" width="5.140625" style="346" customWidth="1"/>
    <col min="3595" max="3595" width="3.28515625" style="346" customWidth="1"/>
    <col min="3596" max="3596" width="1.28515625" style="346" customWidth="1"/>
    <col min="3597" max="3597" width="2.28515625" style="346" customWidth="1"/>
    <col min="3598" max="3599" width="1.28515625" style="346" customWidth="1"/>
    <col min="3600" max="3600" width="11.85546875" style="346" customWidth="1"/>
    <col min="3601" max="3601" width="1.85546875" style="346" customWidth="1"/>
    <col min="3602" max="3602" width="2" style="346" customWidth="1"/>
    <col min="3603" max="3830" width="6.85546875" style="346" customWidth="1"/>
    <col min="3831" max="3832" width="1.140625" style="346" customWidth="1"/>
    <col min="3833" max="3833" width="1.28515625" style="346" customWidth="1"/>
    <col min="3834" max="3834" width="7.28515625" style="346" customWidth="1"/>
    <col min="3835" max="3835" width="4.140625" style="346" customWidth="1"/>
    <col min="3836" max="3836" width="2.5703125" style="346" customWidth="1"/>
    <col min="3837" max="3837" width="2.42578125" style="346" customWidth="1"/>
    <col min="3838" max="3838" width="1.28515625" style="346" customWidth="1"/>
    <col min="3839" max="3839" width="1.85546875" style="346" customWidth="1"/>
    <col min="3840" max="3840" width="3.28515625" style="346" customWidth="1"/>
    <col min="3841" max="3841" width="10" style="346" customWidth="1"/>
    <col min="3842" max="3842" width="15.42578125" style="346" customWidth="1"/>
    <col min="3843" max="3843" width="3" style="346" customWidth="1"/>
    <col min="3844" max="3844" width="2.28515625" style="346" customWidth="1"/>
    <col min="3845" max="3845" width="8.140625" style="346" customWidth="1"/>
    <col min="3846" max="3846" width="2.42578125" style="346" customWidth="1"/>
    <col min="3847" max="3847" width="3.5703125" style="346" customWidth="1"/>
    <col min="3848" max="3848" width="5.85546875" style="346" customWidth="1"/>
    <col min="3849" max="3849" width="1.140625" style="346" customWidth="1"/>
    <col min="3850" max="3850" width="5.140625" style="346" customWidth="1"/>
    <col min="3851" max="3851" width="3.28515625" style="346" customWidth="1"/>
    <col min="3852" max="3852" width="1.28515625" style="346" customWidth="1"/>
    <col min="3853" max="3853" width="2.28515625" style="346" customWidth="1"/>
    <col min="3854" max="3855" width="1.28515625" style="346" customWidth="1"/>
    <col min="3856" max="3856" width="11.85546875" style="346" customWidth="1"/>
    <col min="3857" max="3857" width="1.85546875" style="346" customWidth="1"/>
    <col min="3858" max="3858" width="2" style="346" customWidth="1"/>
    <col min="3859" max="4086" width="6.85546875" style="346" customWidth="1"/>
    <col min="4087" max="4088" width="1.140625" style="346" customWidth="1"/>
    <col min="4089" max="4089" width="1.28515625" style="346" customWidth="1"/>
    <col min="4090" max="4090" width="7.28515625" style="346" customWidth="1"/>
    <col min="4091" max="4091" width="4.140625" style="346" customWidth="1"/>
    <col min="4092" max="4092" width="2.5703125" style="346" customWidth="1"/>
    <col min="4093" max="4093" width="2.42578125" style="346" customWidth="1"/>
    <col min="4094" max="4094" width="1.28515625" style="346" customWidth="1"/>
    <col min="4095" max="4095" width="1.85546875" style="346" customWidth="1"/>
    <col min="4096" max="4096" width="3.28515625" style="346" customWidth="1"/>
    <col min="4097" max="4097" width="10" style="346" customWidth="1"/>
    <col min="4098" max="4098" width="15.42578125" style="346" customWidth="1"/>
    <col min="4099" max="4099" width="3" style="346" customWidth="1"/>
    <col min="4100" max="4100" width="2.28515625" style="346" customWidth="1"/>
    <col min="4101" max="4101" width="8.140625" style="346" customWidth="1"/>
    <col min="4102" max="4102" width="2.42578125" style="346" customWidth="1"/>
    <col min="4103" max="4103" width="3.5703125" style="346" customWidth="1"/>
    <col min="4104" max="4104" width="5.85546875" style="346" customWidth="1"/>
    <col min="4105" max="4105" width="1.140625" style="346" customWidth="1"/>
    <col min="4106" max="4106" width="5.140625" style="346" customWidth="1"/>
    <col min="4107" max="4107" width="3.28515625" style="346" customWidth="1"/>
    <col min="4108" max="4108" width="1.28515625" style="346" customWidth="1"/>
    <col min="4109" max="4109" width="2.28515625" style="346" customWidth="1"/>
    <col min="4110" max="4111" width="1.28515625" style="346" customWidth="1"/>
    <col min="4112" max="4112" width="11.85546875" style="346" customWidth="1"/>
    <col min="4113" max="4113" width="1.85546875" style="346" customWidth="1"/>
    <col min="4114" max="4114" width="2" style="346" customWidth="1"/>
    <col min="4115" max="4342" width="6.85546875" style="346" customWidth="1"/>
    <col min="4343" max="4344" width="1.140625" style="346" customWidth="1"/>
    <col min="4345" max="4345" width="1.28515625" style="346" customWidth="1"/>
    <col min="4346" max="4346" width="7.28515625" style="346" customWidth="1"/>
    <col min="4347" max="4347" width="4.140625" style="346" customWidth="1"/>
    <col min="4348" max="4348" width="2.5703125" style="346" customWidth="1"/>
    <col min="4349" max="4349" width="2.42578125" style="346" customWidth="1"/>
    <col min="4350" max="4350" width="1.28515625" style="346" customWidth="1"/>
    <col min="4351" max="4351" width="1.85546875" style="346" customWidth="1"/>
    <col min="4352" max="4352" width="3.28515625" style="346" customWidth="1"/>
    <col min="4353" max="4353" width="10" style="346" customWidth="1"/>
    <col min="4354" max="4354" width="15.42578125" style="346" customWidth="1"/>
    <col min="4355" max="4355" width="3" style="346" customWidth="1"/>
    <col min="4356" max="4356" width="2.28515625" style="346" customWidth="1"/>
    <col min="4357" max="4357" width="8.140625" style="346" customWidth="1"/>
    <col min="4358" max="4358" width="2.42578125" style="346" customWidth="1"/>
    <col min="4359" max="4359" width="3.5703125" style="346" customWidth="1"/>
    <col min="4360" max="4360" width="5.85546875" style="346" customWidth="1"/>
    <col min="4361" max="4361" width="1.140625" style="346" customWidth="1"/>
    <col min="4362" max="4362" width="5.140625" style="346" customWidth="1"/>
    <col min="4363" max="4363" width="3.28515625" style="346" customWidth="1"/>
    <col min="4364" max="4364" width="1.28515625" style="346" customWidth="1"/>
    <col min="4365" max="4365" width="2.28515625" style="346" customWidth="1"/>
    <col min="4366" max="4367" width="1.28515625" style="346" customWidth="1"/>
    <col min="4368" max="4368" width="11.85546875" style="346" customWidth="1"/>
    <col min="4369" max="4369" width="1.85546875" style="346" customWidth="1"/>
    <col min="4370" max="4370" width="2" style="346" customWidth="1"/>
    <col min="4371" max="4598" width="6.85546875" style="346" customWidth="1"/>
    <col min="4599" max="4600" width="1.140625" style="346" customWidth="1"/>
    <col min="4601" max="4601" width="1.28515625" style="346" customWidth="1"/>
    <col min="4602" max="4602" width="7.28515625" style="346" customWidth="1"/>
    <col min="4603" max="4603" width="4.140625" style="346" customWidth="1"/>
    <col min="4604" max="4604" width="2.5703125" style="346" customWidth="1"/>
    <col min="4605" max="4605" width="2.42578125" style="346" customWidth="1"/>
    <col min="4606" max="4606" width="1.28515625" style="346" customWidth="1"/>
    <col min="4607" max="4607" width="1.85546875" style="346" customWidth="1"/>
    <col min="4608" max="4608" width="3.28515625" style="346" customWidth="1"/>
    <col min="4609" max="4609" width="10" style="346" customWidth="1"/>
    <col min="4610" max="4610" width="15.42578125" style="346" customWidth="1"/>
    <col min="4611" max="4611" width="3" style="346" customWidth="1"/>
    <col min="4612" max="4612" width="2.28515625" style="346" customWidth="1"/>
    <col min="4613" max="4613" width="8.140625" style="346" customWidth="1"/>
    <col min="4614" max="4614" width="2.42578125" style="346" customWidth="1"/>
    <col min="4615" max="4615" width="3.5703125" style="346" customWidth="1"/>
    <col min="4616" max="4616" width="5.85546875" style="346" customWidth="1"/>
    <col min="4617" max="4617" width="1.140625" style="346" customWidth="1"/>
    <col min="4618" max="4618" width="5.140625" style="346" customWidth="1"/>
    <col min="4619" max="4619" width="3.28515625" style="346" customWidth="1"/>
    <col min="4620" max="4620" width="1.28515625" style="346" customWidth="1"/>
    <col min="4621" max="4621" width="2.28515625" style="346" customWidth="1"/>
    <col min="4622" max="4623" width="1.28515625" style="346" customWidth="1"/>
    <col min="4624" max="4624" width="11.85546875" style="346" customWidth="1"/>
    <col min="4625" max="4625" width="1.85546875" style="346" customWidth="1"/>
    <col min="4626" max="4626" width="2" style="346" customWidth="1"/>
    <col min="4627" max="4854" width="6.85546875" style="346" customWidth="1"/>
    <col min="4855" max="4856" width="1.140625" style="346" customWidth="1"/>
    <col min="4857" max="4857" width="1.28515625" style="346" customWidth="1"/>
    <col min="4858" max="4858" width="7.28515625" style="346" customWidth="1"/>
    <col min="4859" max="4859" width="4.140625" style="346" customWidth="1"/>
    <col min="4860" max="4860" width="2.5703125" style="346" customWidth="1"/>
    <col min="4861" max="4861" width="2.42578125" style="346" customWidth="1"/>
    <col min="4862" max="4862" width="1.28515625" style="346" customWidth="1"/>
    <col min="4863" max="4863" width="1.85546875" style="346" customWidth="1"/>
    <col min="4864" max="4864" width="3.28515625" style="346" customWidth="1"/>
    <col min="4865" max="4865" width="10" style="346" customWidth="1"/>
    <col min="4866" max="4866" width="15.42578125" style="346" customWidth="1"/>
    <col min="4867" max="4867" width="3" style="346" customWidth="1"/>
    <col min="4868" max="4868" width="2.28515625" style="346" customWidth="1"/>
    <col min="4869" max="4869" width="8.140625" style="346" customWidth="1"/>
    <col min="4870" max="4870" width="2.42578125" style="346" customWidth="1"/>
    <col min="4871" max="4871" width="3.5703125" style="346" customWidth="1"/>
    <col min="4872" max="4872" width="5.85546875" style="346" customWidth="1"/>
    <col min="4873" max="4873" width="1.140625" style="346" customWidth="1"/>
    <col min="4874" max="4874" width="5.140625" style="346" customWidth="1"/>
    <col min="4875" max="4875" width="3.28515625" style="346" customWidth="1"/>
    <col min="4876" max="4876" width="1.28515625" style="346" customWidth="1"/>
    <col min="4877" max="4877" width="2.28515625" style="346" customWidth="1"/>
    <col min="4878" max="4879" width="1.28515625" style="346" customWidth="1"/>
    <col min="4880" max="4880" width="11.85546875" style="346" customWidth="1"/>
    <col min="4881" max="4881" width="1.85546875" style="346" customWidth="1"/>
    <col min="4882" max="4882" width="2" style="346" customWidth="1"/>
    <col min="4883" max="5110" width="6.85546875" style="346" customWidth="1"/>
    <col min="5111" max="5112" width="1.140625" style="346" customWidth="1"/>
    <col min="5113" max="5113" width="1.28515625" style="346" customWidth="1"/>
    <col min="5114" max="5114" width="7.28515625" style="346" customWidth="1"/>
    <col min="5115" max="5115" width="4.140625" style="346" customWidth="1"/>
    <col min="5116" max="5116" width="2.5703125" style="346" customWidth="1"/>
    <col min="5117" max="5117" width="2.42578125" style="346" customWidth="1"/>
    <col min="5118" max="5118" width="1.28515625" style="346" customWidth="1"/>
    <col min="5119" max="5119" width="1.85546875" style="346" customWidth="1"/>
    <col min="5120" max="5120" width="3.28515625" style="346" customWidth="1"/>
    <col min="5121" max="5121" width="10" style="346" customWidth="1"/>
    <col min="5122" max="5122" width="15.42578125" style="346" customWidth="1"/>
    <col min="5123" max="5123" width="3" style="346" customWidth="1"/>
    <col min="5124" max="5124" width="2.28515625" style="346" customWidth="1"/>
    <col min="5125" max="5125" width="8.140625" style="346" customWidth="1"/>
    <col min="5126" max="5126" width="2.42578125" style="346" customWidth="1"/>
    <col min="5127" max="5127" width="3.5703125" style="346" customWidth="1"/>
    <col min="5128" max="5128" width="5.85546875" style="346" customWidth="1"/>
    <col min="5129" max="5129" width="1.140625" style="346" customWidth="1"/>
    <col min="5130" max="5130" width="5.140625" style="346" customWidth="1"/>
    <col min="5131" max="5131" width="3.28515625" style="346" customWidth="1"/>
    <col min="5132" max="5132" width="1.28515625" style="346" customWidth="1"/>
    <col min="5133" max="5133" width="2.28515625" style="346" customWidth="1"/>
    <col min="5134" max="5135" width="1.28515625" style="346" customWidth="1"/>
    <col min="5136" max="5136" width="11.85546875" style="346" customWidth="1"/>
    <col min="5137" max="5137" width="1.85546875" style="346" customWidth="1"/>
    <col min="5138" max="5138" width="2" style="346" customWidth="1"/>
    <col min="5139" max="5366" width="6.85546875" style="346" customWidth="1"/>
    <col min="5367" max="5368" width="1.140625" style="346" customWidth="1"/>
    <col min="5369" max="5369" width="1.28515625" style="346" customWidth="1"/>
    <col min="5370" max="5370" width="7.28515625" style="346" customWidth="1"/>
    <col min="5371" max="5371" width="4.140625" style="346" customWidth="1"/>
    <col min="5372" max="5372" width="2.5703125" style="346" customWidth="1"/>
    <col min="5373" max="5373" width="2.42578125" style="346" customWidth="1"/>
    <col min="5374" max="5374" width="1.28515625" style="346" customWidth="1"/>
    <col min="5375" max="5375" width="1.85546875" style="346" customWidth="1"/>
    <col min="5376" max="5376" width="3.28515625" style="346" customWidth="1"/>
    <col min="5377" max="5377" width="10" style="346" customWidth="1"/>
    <col min="5378" max="5378" width="15.42578125" style="346" customWidth="1"/>
    <col min="5379" max="5379" width="3" style="346" customWidth="1"/>
    <col min="5380" max="5380" width="2.28515625" style="346" customWidth="1"/>
    <col min="5381" max="5381" width="8.140625" style="346" customWidth="1"/>
    <col min="5382" max="5382" width="2.42578125" style="346" customWidth="1"/>
    <col min="5383" max="5383" width="3.5703125" style="346" customWidth="1"/>
    <col min="5384" max="5384" width="5.85546875" style="346" customWidth="1"/>
    <col min="5385" max="5385" width="1.140625" style="346" customWidth="1"/>
    <col min="5386" max="5386" width="5.140625" style="346" customWidth="1"/>
    <col min="5387" max="5387" width="3.28515625" style="346" customWidth="1"/>
    <col min="5388" max="5388" width="1.28515625" style="346" customWidth="1"/>
    <col min="5389" max="5389" width="2.28515625" style="346" customWidth="1"/>
    <col min="5390" max="5391" width="1.28515625" style="346" customWidth="1"/>
    <col min="5392" max="5392" width="11.85546875" style="346" customWidth="1"/>
    <col min="5393" max="5393" width="1.85546875" style="346" customWidth="1"/>
    <col min="5394" max="5394" width="2" style="346" customWidth="1"/>
    <col min="5395" max="5622" width="6.85546875" style="346" customWidth="1"/>
    <col min="5623" max="5624" width="1.140625" style="346" customWidth="1"/>
    <col min="5625" max="5625" width="1.28515625" style="346" customWidth="1"/>
    <col min="5626" max="5626" width="7.28515625" style="346" customWidth="1"/>
    <col min="5627" max="5627" width="4.140625" style="346" customWidth="1"/>
    <col min="5628" max="5628" width="2.5703125" style="346" customWidth="1"/>
    <col min="5629" max="5629" width="2.42578125" style="346" customWidth="1"/>
    <col min="5630" max="5630" width="1.28515625" style="346" customWidth="1"/>
    <col min="5631" max="5631" width="1.85546875" style="346" customWidth="1"/>
    <col min="5632" max="5632" width="3.28515625" style="346" customWidth="1"/>
    <col min="5633" max="5633" width="10" style="346" customWidth="1"/>
    <col min="5634" max="5634" width="15.42578125" style="346" customWidth="1"/>
    <col min="5635" max="5635" width="3" style="346" customWidth="1"/>
    <col min="5636" max="5636" width="2.28515625" style="346" customWidth="1"/>
    <col min="5637" max="5637" width="8.140625" style="346" customWidth="1"/>
    <col min="5638" max="5638" width="2.42578125" style="346" customWidth="1"/>
    <col min="5639" max="5639" width="3.5703125" style="346" customWidth="1"/>
    <col min="5640" max="5640" width="5.85546875" style="346" customWidth="1"/>
    <col min="5641" max="5641" width="1.140625" style="346" customWidth="1"/>
    <col min="5642" max="5642" width="5.140625" style="346" customWidth="1"/>
    <col min="5643" max="5643" width="3.28515625" style="346" customWidth="1"/>
    <col min="5644" max="5644" width="1.28515625" style="346" customWidth="1"/>
    <col min="5645" max="5645" width="2.28515625" style="346" customWidth="1"/>
    <col min="5646" max="5647" width="1.28515625" style="346" customWidth="1"/>
    <col min="5648" max="5648" width="11.85546875" style="346" customWidth="1"/>
    <col min="5649" max="5649" width="1.85546875" style="346" customWidth="1"/>
    <col min="5650" max="5650" width="2" style="346" customWidth="1"/>
    <col min="5651" max="5878" width="6.85546875" style="346" customWidth="1"/>
    <col min="5879" max="5880" width="1.140625" style="346" customWidth="1"/>
    <col min="5881" max="5881" width="1.28515625" style="346" customWidth="1"/>
    <col min="5882" max="5882" width="7.28515625" style="346" customWidth="1"/>
    <col min="5883" max="5883" width="4.140625" style="346" customWidth="1"/>
    <col min="5884" max="5884" width="2.5703125" style="346" customWidth="1"/>
    <col min="5885" max="5885" width="2.42578125" style="346" customWidth="1"/>
    <col min="5886" max="5886" width="1.28515625" style="346" customWidth="1"/>
    <col min="5887" max="5887" width="1.85546875" style="346" customWidth="1"/>
    <col min="5888" max="5888" width="3.28515625" style="346" customWidth="1"/>
    <col min="5889" max="5889" width="10" style="346" customWidth="1"/>
    <col min="5890" max="5890" width="15.42578125" style="346" customWidth="1"/>
    <col min="5891" max="5891" width="3" style="346" customWidth="1"/>
    <col min="5892" max="5892" width="2.28515625" style="346" customWidth="1"/>
    <col min="5893" max="5893" width="8.140625" style="346" customWidth="1"/>
    <col min="5894" max="5894" width="2.42578125" style="346" customWidth="1"/>
    <col min="5895" max="5895" width="3.5703125" style="346" customWidth="1"/>
    <col min="5896" max="5896" width="5.85546875" style="346" customWidth="1"/>
    <col min="5897" max="5897" width="1.140625" style="346" customWidth="1"/>
    <col min="5898" max="5898" width="5.140625" style="346" customWidth="1"/>
    <col min="5899" max="5899" width="3.28515625" style="346" customWidth="1"/>
    <col min="5900" max="5900" width="1.28515625" style="346" customWidth="1"/>
    <col min="5901" max="5901" width="2.28515625" style="346" customWidth="1"/>
    <col min="5902" max="5903" width="1.28515625" style="346" customWidth="1"/>
    <col min="5904" max="5904" width="11.85546875" style="346" customWidth="1"/>
    <col min="5905" max="5905" width="1.85546875" style="346" customWidth="1"/>
    <col min="5906" max="5906" width="2" style="346" customWidth="1"/>
    <col min="5907" max="6134" width="6.85546875" style="346" customWidth="1"/>
    <col min="6135" max="6136" width="1.140625" style="346" customWidth="1"/>
    <col min="6137" max="6137" width="1.28515625" style="346" customWidth="1"/>
    <col min="6138" max="6138" width="7.28515625" style="346" customWidth="1"/>
    <col min="6139" max="6139" width="4.140625" style="346" customWidth="1"/>
    <col min="6140" max="6140" width="2.5703125" style="346" customWidth="1"/>
    <col min="6141" max="6141" width="2.42578125" style="346" customWidth="1"/>
    <col min="6142" max="6142" width="1.28515625" style="346" customWidth="1"/>
    <col min="6143" max="6143" width="1.85546875" style="346" customWidth="1"/>
    <col min="6144" max="6144" width="3.28515625" style="346" customWidth="1"/>
    <col min="6145" max="6145" width="10" style="346" customWidth="1"/>
    <col min="6146" max="6146" width="15.42578125" style="346" customWidth="1"/>
    <col min="6147" max="6147" width="3" style="346" customWidth="1"/>
    <col min="6148" max="6148" width="2.28515625" style="346" customWidth="1"/>
    <col min="6149" max="6149" width="8.140625" style="346" customWidth="1"/>
    <col min="6150" max="6150" width="2.42578125" style="346" customWidth="1"/>
    <col min="6151" max="6151" width="3.5703125" style="346" customWidth="1"/>
    <col min="6152" max="6152" width="5.85546875" style="346" customWidth="1"/>
    <col min="6153" max="6153" width="1.140625" style="346" customWidth="1"/>
    <col min="6154" max="6154" width="5.140625" style="346" customWidth="1"/>
    <col min="6155" max="6155" width="3.28515625" style="346" customWidth="1"/>
    <col min="6156" max="6156" width="1.28515625" style="346" customWidth="1"/>
    <col min="6157" max="6157" width="2.28515625" style="346" customWidth="1"/>
    <col min="6158" max="6159" width="1.28515625" style="346" customWidth="1"/>
    <col min="6160" max="6160" width="11.85546875" style="346" customWidth="1"/>
    <col min="6161" max="6161" width="1.85546875" style="346" customWidth="1"/>
    <col min="6162" max="6162" width="2" style="346" customWidth="1"/>
    <col min="6163" max="6390" width="6.85546875" style="346" customWidth="1"/>
    <col min="6391" max="6392" width="1.140625" style="346" customWidth="1"/>
    <col min="6393" max="6393" width="1.28515625" style="346" customWidth="1"/>
    <col min="6394" max="6394" width="7.28515625" style="346" customWidth="1"/>
    <col min="6395" max="6395" width="4.140625" style="346" customWidth="1"/>
    <col min="6396" max="6396" width="2.5703125" style="346" customWidth="1"/>
    <col min="6397" max="6397" width="2.42578125" style="346" customWidth="1"/>
    <col min="6398" max="6398" width="1.28515625" style="346" customWidth="1"/>
    <col min="6399" max="6399" width="1.85546875" style="346" customWidth="1"/>
    <col min="6400" max="6400" width="3.28515625" style="346" customWidth="1"/>
    <col min="6401" max="6401" width="10" style="346" customWidth="1"/>
    <col min="6402" max="6402" width="15.42578125" style="346" customWidth="1"/>
    <col min="6403" max="6403" width="3" style="346" customWidth="1"/>
    <col min="6404" max="6404" width="2.28515625" style="346" customWidth="1"/>
    <col min="6405" max="6405" width="8.140625" style="346" customWidth="1"/>
    <col min="6406" max="6406" width="2.42578125" style="346" customWidth="1"/>
    <col min="6407" max="6407" width="3.5703125" style="346" customWidth="1"/>
    <col min="6408" max="6408" width="5.85546875" style="346" customWidth="1"/>
    <col min="6409" max="6409" width="1.140625" style="346" customWidth="1"/>
    <col min="6410" max="6410" width="5.140625" style="346" customWidth="1"/>
    <col min="6411" max="6411" width="3.28515625" style="346" customWidth="1"/>
    <col min="6412" max="6412" width="1.28515625" style="346" customWidth="1"/>
    <col min="6413" max="6413" width="2.28515625" style="346" customWidth="1"/>
    <col min="6414" max="6415" width="1.28515625" style="346" customWidth="1"/>
    <col min="6416" max="6416" width="11.85546875" style="346" customWidth="1"/>
    <col min="6417" max="6417" width="1.85546875" style="346" customWidth="1"/>
    <col min="6418" max="6418" width="2" style="346" customWidth="1"/>
    <col min="6419" max="6646" width="6.85546875" style="346" customWidth="1"/>
    <col min="6647" max="6648" width="1.140625" style="346" customWidth="1"/>
    <col min="6649" max="6649" width="1.28515625" style="346" customWidth="1"/>
    <col min="6650" max="6650" width="7.28515625" style="346" customWidth="1"/>
    <col min="6651" max="6651" width="4.140625" style="346" customWidth="1"/>
    <col min="6652" max="6652" width="2.5703125" style="346" customWidth="1"/>
    <col min="6653" max="6653" width="2.42578125" style="346" customWidth="1"/>
    <col min="6654" max="6654" width="1.28515625" style="346" customWidth="1"/>
    <col min="6655" max="6655" width="1.85546875" style="346" customWidth="1"/>
    <col min="6656" max="6656" width="3.28515625" style="346" customWidth="1"/>
    <col min="6657" max="6657" width="10" style="346" customWidth="1"/>
    <col min="6658" max="6658" width="15.42578125" style="346" customWidth="1"/>
    <col min="6659" max="6659" width="3" style="346" customWidth="1"/>
    <col min="6660" max="6660" width="2.28515625" style="346" customWidth="1"/>
    <col min="6661" max="6661" width="8.140625" style="346" customWidth="1"/>
    <col min="6662" max="6662" width="2.42578125" style="346" customWidth="1"/>
    <col min="6663" max="6663" width="3.5703125" style="346" customWidth="1"/>
    <col min="6664" max="6664" width="5.85546875" style="346" customWidth="1"/>
    <col min="6665" max="6665" width="1.140625" style="346" customWidth="1"/>
    <col min="6666" max="6666" width="5.140625" style="346" customWidth="1"/>
    <col min="6667" max="6667" width="3.28515625" style="346" customWidth="1"/>
    <col min="6668" max="6668" width="1.28515625" style="346" customWidth="1"/>
    <col min="6669" max="6669" width="2.28515625" style="346" customWidth="1"/>
    <col min="6670" max="6671" width="1.28515625" style="346" customWidth="1"/>
    <col min="6672" max="6672" width="11.85546875" style="346" customWidth="1"/>
    <col min="6673" max="6673" width="1.85546875" style="346" customWidth="1"/>
    <col min="6674" max="6674" width="2" style="346" customWidth="1"/>
    <col min="6675" max="6902" width="6.85546875" style="346" customWidth="1"/>
    <col min="6903" max="6904" width="1.140625" style="346" customWidth="1"/>
    <col min="6905" max="6905" width="1.28515625" style="346" customWidth="1"/>
    <col min="6906" max="6906" width="7.28515625" style="346" customWidth="1"/>
    <col min="6907" max="6907" width="4.140625" style="346" customWidth="1"/>
    <col min="6908" max="6908" width="2.5703125" style="346" customWidth="1"/>
    <col min="6909" max="6909" width="2.42578125" style="346" customWidth="1"/>
    <col min="6910" max="6910" width="1.28515625" style="346" customWidth="1"/>
    <col min="6911" max="6911" width="1.85546875" style="346" customWidth="1"/>
    <col min="6912" max="6912" width="3.28515625" style="346" customWidth="1"/>
    <col min="6913" max="6913" width="10" style="346" customWidth="1"/>
    <col min="6914" max="6914" width="15.42578125" style="346" customWidth="1"/>
    <col min="6915" max="6915" width="3" style="346" customWidth="1"/>
    <col min="6916" max="6916" width="2.28515625" style="346" customWidth="1"/>
    <col min="6917" max="6917" width="8.140625" style="346" customWidth="1"/>
    <col min="6918" max="6918" width="2.42578125" style="346" customWidth="1"/>
    <col min="6919" max="6919" width="3.5703125" style="346" customWidth="1"/>
    <col min="6920" max="6920" width="5.85546875" style="346" customWidth="1"/>
    <col min="6921" max="6921" width="1.140625" style="346" customWidth="1"/>
    <col min="6922" max="6922" width="5.140625" style="346" customWidth="1"/>
    <col min="6923" max="6923" width="3.28515625" style="346" customWidth="1"/>
    <col min="6924" max="6924" width="1.28515625" style="346" customWidth="1"/>
    <col min="6925" max="6925" width="2.28515625" style="346" customWidth="1"/>
    <col min="6926" max="6927" width="1.28515625" style="346" customWidth="1"/>
    <col min="6928" max="6928" width="11.85546875" style="346" customWidth="1"/>
    <col min="6929" max="6929" width="1.85546875" style="346" customWidth="1"/>
    <col min="6930" max="6930" width="2" style="346" customWidth="1"/>
    <col min="6931" max="7158" width="6.85546875" style="346" customWidth="1"/>
    <col min="7159" max="7160" width="1.140625" style="346" customWidth="1"/>
    <col min="7161" max="7161" width="1.28515625" style="346" customWidth="1"/>
    <col min="7162" max="7162" width="7.28515625" style="346" customWidth="1"/>
    <col min="7163" max="7163" width="4.140625" style="346" customWidth="1"/>
    <col min="7164" max="7164" width="2.5703125" style="346" customWidth="1"/>
    <col min="7165" max="7165" width="2.42578125" style="346" customWidth="1"/>
    <col min="7166" max="7166" width="1.28515625" style="346" customWidth="1"/>
    <col min="7167" max="7167" width="1.85546875" style="346" customWidth="1"/>
    <col min="7168" max="7168" width="3.28515625" style="346" customWidth="1"/>
    <col min="7169" max="7169" width="10" style="346" customWidth="1"/>
    <col min="7170" max="7170" width="15.42578125" style="346" customWidth="1"/>
    <col min="7171" max="7171" width="3" style="346" customWidth="1"/>
    <col min="7172" max="7172" width="2.28515625" style="346" customWidth="1"/>
    <col min="7173" max="7173" width="8.140625" style="346" customWidth="1"/>
    <col min="7174" max="7174" width="2.42578125" style="346" customWidth="1"/>
    <col min="7175" max="7175" width="3.5703125" style="346" customWidth="1"/>
    <col min="7176" max="7176" width="5.85546875" style="346" customWidth="1"/>
    <col min="7177" max="7177" width="1.140625" style="346" customWidth="1"/>
    <col min="7178" max="7178" width="5.140625" style="346" customWidth="1"/>
    <col min="7179" max="7179" width="3.28515625" style="346" customWidth="1"/>
    <col min="7180" max="7180" width="1.28515625" style="346" customWidth="1"/>
    <col min="7181" max="7181" width="2.28515625" style="346" customWidth="1"/>
    <col min="7182" max="7183" width="1.28515625" style="346" customWidth="1"/>
    <col min="7184" max="7184" width="11.85546875" style="346" customWidth="1"/>
    <col min="7185" max="7185" width="1.85546875" style="346" customWidth="1"/>
    <col min="7186" max="7186" width="2" style="346" customWidth="1"/>
    <col min="7187" max="7414" width="6.85546875" style="346" customWidth="1"/>
    <col min="7415" max="7416" width="1.140625" style="346" customWidth="1"/>
    <col min="7417" max="7417" width="1.28515625" style="346" customWidth="1"/>
    <col min="7418" max="7418" width="7.28515625" style="346" customWidth="1"/>
    <col min="7419" max="7419" width="4.140625" style="346" customWidth="1"/>
    <col min="7420" max="7420" width="2.5703125" style="346" customWidth="1"/>
    <col min="7421" max="7421" width="2.42578125" style="346" customWidth="1"/>
    <col min="7422" max="7422" width="1.28515625" style="346" customWidth="1"/>
    <col min="7423" max="7423" width="1.85546875" style="346" customWidth="1"/>
    <col min="7424" max="7424" width="3.28515625" style="346" customWidth="1"/>
    <col min="7425" max="7425" width="10" style="346" customWidth="1"/>
    <col min="7426" max="7426" width="15.42578125" style="346" customWidth="1"/>
    <col min="7427" max="7427" width="3" style="346" customWidth="1"/>
    <col min="7428" max="7428" width="2.28515625" style="346" customWidth="1"/>
    <col min="7429" max="7429" width="8.140625" style="346" customWidth="1"/>
    <col min="7430" max="7430" width="2.42578125" style="346" customWidth="1"/>
    <col min="7431" max="7431" width="3.5703125" style="346" customWidth="1"/>
    <col min="7432" max="7432" width="5.85546875" style="346" customWidth="1"/>
    <col min="7433" max="7433" width="1.140625" style="346" customWidth="1"/>
    <col min="7434" max="7434" width="5.140625" style="346" customWidth="1"/>
    <col min="7435" max="7435" width="3.28515625" style="346" customWidth="1"/>
    <col min="7436" max="7436" width="1.28515625" style="346" customWidth="1"/>
    <col min="7437" max="7437" width="2.28515625" style="346" customWidth="1"/>
    <col min="7438" max="7439" width="1.28515625" style="346" customWidth="1"/>
    <col min="7440" max="7440" width="11.85546875" style="346" customWidth="1"/>
    <col min="7441" max="7441" width="1.85546875" style="346" customWidth="1"/>
    <col min="7442" max="7442" width="2" style="346" customWidth="1"/>
    <col min="7443" max="7670" width="6.85546875" style="346" customWidth="1"/>
    <col min="7671" max="7672" width="1.140625" style="346" customWidth="1"/>
    <col min="7673" max="7673" width="1.28515625" style="346" customWidth="1"/>
    <col min="7674" max="7674" width="7.28515625" style="346" customWidth="1"/>
    <col min="7675" max="7675" width="4.140625" style="346" customWidth="1"/>
    <col min="7676" max="7676" width="2.5703125" style="346" customWidth="1"/>
    <col min="7677" max="7677" width="2.42578125" style="346" customWidth="1"/>
    <col min="7678" max="7678" width="1.28515625" style="346" customWidth="1"/>
    <col min="7679" max="7679" width="1.85546875" style="346" customWidth="1"/>
    <col min="7680" max="7680" width="3.28515625" style="346" customWidth="1"/>
    <col min="7681" max="7681" width="10" style="346" customWidth="1"/>
    <col min="7682" max="7682" width="15.42578125" style="346" customWidth="1"/>
    <col min="7683" max="7683" width="3" style="346" customWidth="1"/>
    <col min="7684" max="7684" width="2.28515625" style="346" customWidth="1"/>
    <col min="7685" max="7685" width="8.140625" style="346" customWidth="1"/>
    <col min="7686" max="7686" width="2.42578125" style="346" customWidth="1"/>
    <col min="7687" max="7687" width="3.5703125" style="346" customWidth="1"/>
    <col min="7688" max="7688" width="5.85546875" style="346" customWidth="1"/>
    <col min="7689" max="7689" width="1.140625" style="346" customWidth="1"/>
    <col min="7690" max="7690" width="5.140625" style="346" customWidth="1"/>
    <col min="7691" max="7691" width="3.28515625" style="346" customWidth="1"/>
    <col min="7692" max="7692" width="1.28515625" style="346" customWidth="1"/>
    <col min="7693" max="7693" width="2.28515625" style="346" customWidth="1"/>
    <col min="7694" max="7695" width="1.28515625" style="346" customWidth="1"/>
    <col min="7696" max="7696" width="11.85546875" style="346" customWidth="1"/>
    <col min="7697" max="7697" width="1.85546875" style="346" customWidth="1"/>
    <col min="7698" max="7698" width="2" style="346" customWidth="1"/>
    <col min="7699" max="7926" width="6.85546875" style="346" customWidth="1"/>
    <col min="7927" max="7928" width="1.140625" style="346" customWidth="1"/>
    <col min="7929" max="7929" width="1.28515625" style="346" customWidth="1"/>
    <col min="7930" max="7930" width="7.28515625" style="346" customWidth="1"/>
    <col min="7931" max="7931" width="4.140625" style="346" customWidth="1"/>
    <col min="7932" max="7932" width="2.5703125" style="346" customWidth="1"/>
    <col min="7933" max="7933" width="2.42578125" style="346" customWidth="1"/>
    <col min="7934" max="7934" width="1.28515625" style="346" customWidth="1"/>
    <col min="7935" max="7935" width="1.85546875" style="346" customWidth="1"/>
    <col min="7936" max="7936" width="3.28515625" style="346" customWidth="1"/>
    <col min="7937" max="7937" width="10" style="346" customWidth="1"/>
    <col min="7938" max="7938" width="15.42578125" style="346" customWidth="1"/>
    <col min="7939" max="7939" width="3" style="346" customWidth="1"/>
    <col min="7940" max="7940" width="2.28515625" style="346" customWidth="1"/>
    <col min="7941" max="7941" width="8.140625" style="346" customWidth="1"/>
    <col min="7942" max="7942" width="2.42578125" style="346" customWidth="1"/>
    <col min="7943" max="7943" width="3.5703125" style="346" customWidth="1"/>
    <col min="7944" max="7944" width="5.85546875" style="346" customWidth="1"/>
    <col min="7945" max="7945" width="1.140625" style="346" customWidth="1"/>
    <col min="7946" max="7946" width="5.140625" style="346" customWidth="1"/>
    <col min="7947" max="7947" width="3.28515625" style="346" customWidth="1"/>
    <col min="7948" max="7948" width="1.28515625" style="346" customWidth="1"/>
    <col min="7949" max="7949" width="2.28515625" style="346" customWidth="1"/>
    <col min="7950" max="7951" width="1.28515625" style="346" customWidth="1"/>
    <col min="7952" max="7952" width="11.85546875" style="346" customWidth="1"/>
    <col min="7953" max="7953" width="1.85546875" style="346" customWidth="1"/>
    <col min="7954" max="7954" width="2" style="346" customWidth="1"/>
    <col min="7955" max="8182" width="6.85546875" style="346" customWidth="1"/>
    <col min="8183" max="8184" width="1.140625" style="346" customWidth="1"/>
    <col min="8185" max="8185" width="1.28515625" style="346" customWidth="1"/>
    <col min="8186" max="8186" width="7.28515625" style="346" customWidth="1"/>
    <col min="8187" max="8187" width="4.140625" style="346" customWidth="1"/>
    <col min="8188" max="8188" width="2.5703125" style="346" customWidth="1"/>
    <col min="8189" max="8189" width="2.42578125" style="346" customWidth="1"/>
    <col min="8190" max="8190" width="1.28515625" style="346" customWidth="1"/>
    <col min="8191" max="8191" width="1.85546875" style="346" customWidth="1"/>
    <col min="8192" max="8192" width="3.28515625" style="346" customWidth="1"/>
    <col min="8193" max="8193" width="10" style="346" customWidth="1"/>
    <col min="8194" max="8194" width="15.42578125" style="346" customWidth="1"/>
    <col min="8195" max="8195" width="3" style="346" customWidth="1"/>
    <col min="8196" max="8196" width="2.28515625" style="346" customWidth="1"/>
    <col min="8197" max="8197" width="8.140625" style="346" customWidth="1"/>
    <col min="8198" max="8198" width="2.42578125" style="346" customWidth="1"/>
    <col min="8199" max="8199" width="3.5703125" style="346" customWidth="1"/>
    <col min="8200" max="8200" width="5.85546875" style="346" customWidth="1"/>
    <col min="8201" max="8201" width="1.140625" style="346" customWidth="1"/>
    <col min="8202" max="8202" width="5.140625" style="346" customWidth="1"/>
    <col min="8203" max="8203" width="3.28515625" style="346" customWidth="1"/>
    <col min="8204" max="8204" width="1.28515625" style="346" customWidth="1"/>
    <col min="8205" max="8205" width="2.28515625" style="346" customWidth="1"/>
    <col min="8206" max="8207" width="1.28515625" style="346" customWidth="1"/>
    <col min="8208" max="8208" width="11.85546875" style="346" customWidth="1"/>
    <col min="8209" max="8209" width="1.85546875" style="346" customWidth="1"/>
    <col min="8210" max="8210" width="2" style="346" customWidth="1"/>
    <col min="8211" max="8438" width="6.85546875" style="346" customWidth="1"/>
    <col min="8439" max="8440" width="1.140625" style="346" customWidth="1"/>
    <col min="8441" max="8441" width="1.28515625" style="346" customWidth="1"/>
    <col min="8442" max="8442" width="7.28515625" style="346" customWidth="1"/>
    <col min="8443" max="8443" width="4.140625" style="346" customWidth="1"/>
    <col min="8444" max="8444" width="2.5703125" style="346" customWidth="1"/>
    <col min="8445" max="8445" width="2.42578125" style="346" customWidth="1"/>
    <col min="8446" max="8446" width="1.28515625" style="346" customWidth="1"/>
    <col min="8447" max="8447" width="1.85546875" style="346" customWidth="1"/>
    <col min="8448" max="8448" width="3.28515625" style="346" customWidth="1"/>
    <col min="8449" max="8449" width="10" style="346" customWidth="1"/>
    <col min="8450" max="8450" width="15.42578125" style="346" customWidth="1"/>
    <col min="8451" max="8451" width="3" style="346" customWidth="1"/>
    <col min="8452" max="8452" width="2.28515625" style="346" customWidth="1"/>
    <col min="8453" max="8453" width="8.140625" style="346" customWidth="1"/>
    <col min="8454" max="8454" width="2.42578125" style="346" customWidth="1"/>
    <col min="8455" max="8455" width="3.5703125" style="346" customWidth="1"/>
    <col min="8456" max="8456" width="5.85546875" style="346" customWidth="1"/>
    <col min="8457" max="8457" width="1.140625" style="346" customWidth="1"/>
    <col min="8458" max="8458" width="5.140625" style="346" customWidth="1"/>
    <col min="8459" max="8459" width="3.28515625" style="346" customWidth="1"/>
    <col min="8460" max="8460" width="1.28515625" style="346" customWidth="1"/>
    <col min="8461" max="8461" width="2.28515625" style="346" customWidth="1"/>
    <col min="8462" max="8463" width="1.28515625" style="346" customWidth="1"/>
    <col min="8464" max="8464" width="11.85546875" style="346" customWidth="1"/>
    <col min="8465" max="8465" width="1.85546875" style="346" customWidth="1"/>
    <col min="8466" max="8466" width="2" style="346" customWidth="1"/>
    <col min="8467" max="8694" width="6.85546875" style="346" customWidth="1"/>
    <col min="8695" max="8696" width="1.140625" style="346" customWidth="1"/>
    <col min="8697" max="8697" width="1.28515625" style="346" customWidth="1"/>
    <col min="8698" max="8698" width="7.28515625" style="346" customWidth="1"/>
    <col min="8699" max="8699" width="4.140625" style="346" customWidth="1"/>
    <col min="8700" max="8700" width="2.5703125" style="346" customWidth="1"/>
    <col min="8701" max="8701" width="2.42578125" style="346" customWidth="1"/>
    <col min="8702" max="8702" width="1.28515625" style="346" customWidth="1"/>
    <col min="8703" max="8703" width="1.85546875" style="346" customWidth="1"/>
    <col min="8704" max="8704" width="3.28515625" style="346" customWidth="1"/>
    <col min="8705" max="8705" width="10" style="346" customWidth="1"/>
    <col min="8706" max="8706" width="15.42578125" style="346" customWidth="1"/>
    <col min="8707" max="8707" width="3" style="346" customWidth="1"/>
    <col min="8708" max="8708" width="2.28515625" style="346" customWidth="1"/>
    <col min="8709" max="8709" width="8.140625" style="346" customWidth="1"/>
    <col min="8710" max="8710" width="2.42578125" style="346" customWidth="1"/>
    <col min="8711" max="8711" width="3.5703125" style="346" customWidth="1"/>
    <col min="8712" max="8712" width="5.85546875" style="346" customWidth="1"/>
    <col min="8713" max="8713" width="1.140625" style="346" customWidth="1"/>
    <col min="8714" max="8714" width="5.140625" style="346" customWidth="1"/>
    <col min="8715" max="8715" width="3.28515625" style="346" customWidth="1"/>
    <col min="8716" max="8716" width="1.28515625" style="346" customWidth="1"/>
    <col min="8717" max="8717" width="2.28515625" style="346" customWidth="1"/>
    <col min="8718" max="8719" width="1.28515625" style="346" customWidth="1"/>
    <col min="8720" max="8720" width="11.85546875" style="346" customWidth="1"/>
    <col min="8721" max="8721" width="1.85546875" style="346" customWidth="1"/>
    <col min="8722" max="8722" width="2" style="346" customWidth="1"/>
    <col min="8723" max="8950" width="6.85546875" style="346" customWidth="1"/>
    <col min="8951" max="8952" width="1.140625" style="346" customWidth="1"/>
    <col min="8953" max="8953" width="1.28515625" style="346" customWidth="1"/>
    <col min="8954" max="8954" width="7.28515625" style="346" customWidth="1"/>
    <col min="8955" max="8955" width="4.140625" style="346" customWidth="1"/>
    <col min="8956" max="8956" width="2.5703125" style="346" customWidth="1"/>
    <col min="8957" max="8957" width="2.42578125" style="346" customWidth="1"/>
    <col min="8958" max="8958" width="1.28515625" style="346" customWidth="1"/>
    <col min="8959" max="8959" width="1.85546875" style="346" customWidth="1"/>
    <col min="8960" max="8960" width="3.28515625" style="346" customWidth="1"/>
    <col min="8961" max="8961" width="10" style="346" customWidth="1"/>
    <col min="8962" max="8962" width="15.42578125" style="346" customWidth="1"/>
    <col min="8963" max="8963" width="3" style="346" customWidth="1"/>
    <col min="8964" max="8964" width="2.28515625" style="346" customWidth="1"/>
    <col min="8965" max="8965" width="8.140625" style="346" customWidth="1"/>
    <col min="8966" max="8966" width="2.42578125" style="346" customWidth="1"/>
    <col min="8967" max="8967" width="3.5703125" style="346" customWidth="1"/>
    <col min="8968" max="8968" width="5.85546875" style="346" customWidth="1"/>
    <col min="8969" max="8969" width="1.140625" style="346" customWidth="1"/>
    <col min="8970" max="8970" width="5.140625" style="346" customWidth="1"/>
    <col min="8971" max="8971" width="3.28515625" style="346" customWidth="1"/>
    <col min="8972" max="8972" width="1.28515625" style="346" customWidth="1"/>
    <col min="8973" max="8973" width="2.28515625" style="346" customWidth="1"/>
    <col min="8974" max="8975" width="1.28515625" style="346" customWidth="1"/>
    <col min="8976" max="8976" width="11.85546875" style="346" customWidth="1"/>
    <col min="8977" max="8977" width="1.85546875" style="346" customWidth="1"/>
    <col min="8978" max="8978" width="2" style="346" customWidth="1"/>
    <col min="8979" max="9206" width="6.85546875" style="346" customWidth="1"/>
    <col min="9207" max="9208" width="1.140625" style="346" customWidth="1"/>
    <col min="9209" max="9209" width="1.28515625" style="346" customWidth="1"/>
    <col min="9210" max="9210" width="7.28515625" style="346" customWidth="1"/>
    <col min="9211" max="9211" width="4.140625" style="346" customWidth="1"/>
    <col min="9212" max="9212" width="2.5703125" style="346" customWidth="1"/>
    <col min="9213" max="9213" width="2.42578125" style="346" customWidth="1"/>
    <col min="9214" max="9214" width="1.28515625" style="346" customWidth="1"/>
    <col min="9215" max="9215" width="1.85546875" style="346" customWidth="1"/>
    <col min="9216" max="9216" width="3.28515625" style="346" customWidth="1"/>
    <col min="9217" max="9217" width="10" style="346" customWidth="1"/>
    <col min="9218" max="9218" width="15.42578125" style="346" customWidth="1"/>
    <col min="9219" max="9219" width="3" style="346" customWidth="1"/>
    <col min="9220" max="9220" width="2.28515625" style="346" customWidth="1"/>
    <col min="9221" max="9221" width="8.140625" style="346" customWidth="1"/>
    <col min="9222" max="9222" width="2.42578125" style="346" customWidth="1"/>
    <col min="9223" max="9223" width="3.5703125" style="346" customWidth="1"/>
    <col min="9224" max="9224" width="5.85546875" style="346" customWidth="1"/>
    <col min="9225" max="9225" width="1.140625" style="346" customWidth="1"/>
    <col min="9226" max="9226" width="5.140625" style="346" customWidth="1"/>
    <col min="9227" max="9227" width="3.28515625" style="346" customWidth="1"/>
    <col min="9228" max="9228" width="1.28515625" style="346" customWidth="1"/>
    <col min="9229" max="9229" width="2.28515625" style="346" customWidth="1"/>
    <col min="9230" max="9231" width="1.28515625" style="346" customWidth="1"/>
    <col min="9232" max="9232" width="11.85546875" style="346" customWidth="1"/>
    <col min="9233" max="9233" width="1.85546875" style="346" customWidth="1"/>
    <col min="9234" max="9234" width="2" style="346" customWidth="1"/>
    <col min="9235" max="9462" width="6.85546875" style="346" customWidth="1"/>
    <col min="9463" max="9464" width="1.140625" style="346" customWidth="1"/>
    <col min="9465" max="9465" width="1.28515625" style="346" customWidth="1"/>
    <col min="9466" max="9466" width="7.28515625" style="346" customWidth="1"/>
    <col min="9467" max="9467" width="4.140625" style="346" customWidth="1"/>
    <col min="9468" max="9468" width="2.5703125" style="346" customWidth="1"/>
    <col min="9469" max="9469" width="2.42578125" style="346" customWidth="1"/>
    <col min="9470" max="9470" width="1.28515625" style="346" customWidth="1"/>
    <col min="9471" max="9471" width="1.85546875" style="346" customWidth="1"/>
    <col min="9472" max="9472" width="3.28515625" style="346" customWidth="1"/>
    <col min="9473" max="9473" width="10" style="346" customWidth="1"/>
    <col min="9474" max="9474" width="15.42578125" style="346" customWidth="1"/>
    <col min="9475" max="9475" width="3" style="346" customWidth="1"/>
    <col min="9476" max="9476" width="2.28515625" style="346" customWidth="1"/>
    <col min="9477" max="9477" width="8.140625" style="346" customWidth="1"/>
    <col min="9478" max="9478" width="2.42578125" style="346" customWidth="1"/>
    <col min="9479" max="9479" width="3.5703125" style="346" customWidth="1"/>
    <col min="9480" max="9480" width="5.85546875" style="346" customWidth="1"/>
    <col min="9481" max="9481" width="1.140625" style="346" customWidth="1"/>
    <col min="9482" max="9482" width="5.140625" style="346" customWidth="1"/>
    <col min="9483" max="9483" width="3.28515625" style="346" customWidth="1"/>
    <col min="9484" max="9484" width="1.28515625" style="346" customWidth="1"/>
    <col min="9485" max="9485" width="2.28515625" style="346" customWidth="1"/>
    <col min="9486" max="9487" width="1.28515625" style="346" customWidth="1"/>
    <col min="9488" max="9488" width="11.85546875" style="346" customWidth="1"/>
    <col min="9489" max="9489" width="1.85546875" style="346" customWidth="1"/>
    <col min="9490" max="9490" width="2" style="346" customWidth="1"/>
    <col min="9491" max="9718" width="6.85546875" style="346" customWidth="1"/>
    <col min="9719" max="9720" width="1.140625" style="346" customWidth="1"/>
    <col min="9721" max="9721" width="1.28515625" style="346" customWidth="1"/>
    <col min="9722" max="9722" width="7.28515625" style="346" customWidth="1"/>
    <col min="9723" max="9723" width="4.140625" style="346" customWidth="1"/>
    <col min="9724" max="9724" width="2.5703125" style="346" customWidth="1"/>
    <col min="9725" max="9725" width="2.42578125" style="346" customWidth="1"/>
    <col min="9726" max="9726" width="1.28515625" style="346" customWidth="1"/>
    <col min="9727" max="9727" width="1.85546875" style="346" customWidth="1"/>
    <col min="9728" max="9728" width="3.28515625" style="346" customWidth="1"/>
    <col min="9729" max="9729" width="10" style="346" customWidth="1"/>
    <col min="9730" max="9730" width="15.42578125" style="346" customWidth="1"/>
    <col min="9731" max="9731" width="3" style="346" customWidth="1"/>
    <col min="9732" max="9732" width="2.28515625" style="346" customWidth="1"/>
    <col min="9733" max="9733" width="8.140625" style="346" customWidth="1"/>
    <col min="9734" max="9734" width="2.42578125" style="346" customWidth="1"/>
    <col min="9735" max="9735" width="3.5703125" style="346" customWidth="1"/>
    <col min="9736" max="9736" width="5.85546875" style="346" customWidth="1"/>
    <col min="9737" max="9737" width="1.140625" style="346" customWidth="1"/>
    <col min="9738" max="9738" width="5.140625" style="346" customWidth="1"/>
    <col min="9739" max="9739" width="3.28515625" style="346" customWidth="1"/>
    <col min="9740" max="9740" width="1.28515625" style="346" customWidth="1"/>
    <col min="9741" max="9741" width="2.28515625" style="346" customWidth="1"/>
    <col min="9742" max="9743" width="1.28515625" style="346" customWidth="1"/>
    <col min="9744" max="9744" width="11.85546875" style="346" customWidth="1"/>
    <col min="9745" max="9745" width="1.85546875" style="346" customWidth="1"/>
    <col min="9746" max="9746" width="2" style="346" customWidth="1"/>
    <col min="9747" max="9974" width="6.85546875" style="346" customWidth="1"/>
    <col min="9975" max="9976" width="1.140625" style="346" customWidth="1"/>
    <col min="9977" max="9977" width="1.28515625" style="346" customWidth="1"/>
    <col min="9978" max="9978" width="7.28515625" style="346" customWidth="1"/>
    <col min="9979" max="9979" width="4.140625" style="346" customWidth="1"/>
    <col min="9980" max="9980" width="2.5703125" style="346" customWidth="1"/>
    <col min="9981" max="9981" width="2.42578125" style="346" customWidth="1"/>
    <col min="9982" max="9982" width="1.28515625" style="346" customWidth="1"/>
    <col min="9983" max="9983" width="1.85546875" style="346" customWidth="1"/>
    <col min="9984" max="9984" width="3.28515625" style="346" customWidth="1"/>
    <col min="9985" max="9985" width="10" style="346" customWidth="1"/>
    <col min="9986" max="9986" width="15.42578125" style="346" customWidth="1"/>
    <col min="9987" max="9987" width="3" style="346" customWidth="1"/>
    <col min="9988" max="9988" width="2.28515625" style="346" customWidth="1"/>
    <col min="9989" max="9989" width="8.140625" style="346" customWidth="1"/>
    <col min="9990" max="9990" width="2.42578125" style="346" customWidth="1"/>
    <col min="9991" max="9991" width="3.5703125" style="346" customWidth="1"/>
    <col min="9992" max="9992" width="5.85546875" style="346" customWidth="1"/>
    <col min="9993" max="9993" width="1.140625" style="346" customWidth="1"/>
    <col min="9994" max="9994" width="5.140625" style="346" customWidth="1"/>
    <col min="9995" max="9995" width="3.28515625" style="346" customWidth="1"/>
    <col min="9996" max="9996" width="1.28515625" style="346" customWidth="1"/>
    <col min="9997" max="9997" width="2.28515625" style="346" customWidth="1"/>
    <col min="9998" max="9999" width="1.28515625" style="346" customWidth="1"/>
    <col min="10000" max="10000" width="11.85546875" style="346" customWidth="1"/>
    <col min="10001" max="10001" width="1.85546875" style="346" customWidth="1"/>
    <col min="10002" max="10002" width="2" style="346" customWidth="1"/>
    <col min="10003" max="10230" width="6.85546875" style="346" customWidth="1"/>
    <col min="10231" max="10232" width="1.140625" style="346" customWidth="1"/>
    <col min="10233" max="10233" width="1.28515625" style="346" customWidth="1"/>
    <col min="10234" max="10234" width="7.28515625" style="346" customWidth="1"/>
    <col min="10235" max="10235" width="4.140625" style="346" customWidth="1"/>
    <col min="10236" max="10236" width="2.5703125" style="346" customWidth="1"/>
    <col min="10237" max="10237" width="2.42578125" style="346" customWidth="1"/>
    <col min="10238" max="10238" width="1.28515625" style="346" customWidth="1"/>
    <col min="10239" max="10239" width="1.85546875" style="346" customWidth="1"/>
    <col min="10240" max="10240" width="3.28515625" style="346" customWidth="1"/>
    <col min="10241" max="10241" width="10" style="346" customWidth="1"/>
    <col min="10242" max="10242" width="15.42578125" style="346" customWidth="1"/>
    <col min="10243" max="10243" width="3" style="346" customWidth="1"/>
    <col min="10244" max="10244" width="2.28515625" style="346" customWidth="1"/>
    <col min="10245" max="10245" width="8.140625" style="346" customWidth="1"/>
    <col min="10246" max="10246" width="2.42578125" style="346" customWidth="1"/>
    <col min="10247" max="10247" width="3.5703125" style="346" customWidth="1"/>
    <col min="10248" max="10248" width="5.85546875" style="346" customWidth="1"/>
    <col min="10249" max="10249" width="1.140625" style="346" customWidth="1"/>
    <col min="10250" max="10250" width="5.140625" style="346" customWidth="1"/>
    <col min="10251" max="10251" width="3.28515625" style="346" customWidth="1"/>
    <col min="10252" max="10252" width="1.28515625" style="346" customWidth="1"/>
    <col min="10253" max="10253" width="2.28515625" style="346" customWidth="1"/>
    <col min="10254" max="10255" width="1.28515625" style="346" customWidth="1"/>
    <col min="10256" max="10256" width="11.85546875" style="346" customWidth="1"/>
    <col min="10257" max="10257" width="1.85546875" style="346" customWidth="1"/>
    <col min="10258" max="10258" width="2" style="346" customWidth="1"/>
    <col min="10259" max="10486" width="6.85546875" style="346" customWidth="1"/>
    <col min="10487" max="10488" width="1.140625" style="346" customWidth="1"/>
    <col min="10489" max="10489" width="1.28515625" style="346" customWidth="1"/>
    <col min="10490" max="10490" width="7.28515625" style="346" customWidth="1"/>
    <col min="10491" max="10491" width="4.140625" style="346" customWidth="1"/>
    <col min="10492" max="10492" width="2.5703125" style="346" customWidth="1"/>
    <col min="10493" max="10493" width="2.42578125" style="346" customWidth="1"/>
    <col min="10494" max="10494" width="1.28515625" style="346" customWidth="1"/>
    <col min="10495" max="10495" width="1.85546875" style="346" customWidth="1"/>
    <col min="10496" max="10496" width="3.28515625" style="346" customWidth="1"/>
    <col min="10497" max="10497" width="10" style="346" customWidth="1"/>
    <col min="10498" max="10498" width="15.42578125" style="346" customWidth="1"/>
    <col min="10499" max="10499" width="3" style="346" customWidth="1"/>
    <col min="10500" max="10500" width="2.28515625" style="346" customWidth="1"/>
    <col min="10501" max="10501" width="8.140625" style="346" customWidth="1"/>
    <col min="10502" max="10502" width="2.42578125" style="346" customWidth="1"/>
    <col min="10503" max="10503" width="3.5703125" style="346" customWidth="1"/>
    <col min="10504" max="10504" width="5.85546875" style="346" customWidth="1"/>
    <col min="10505" max="10505" width="1.140625" style="346" customWidth="1"/>
    <col min="10506" max="10506" width="5.140625" style="346" customWidth="1"/>
    <col min="10507" max="10507" width="3.28515625" style="346" customWidth="1"/>
    <col min="10508" max="10508" width="1.28515625" style="346" customWidth="1"/>
    <col min="10509" max="10509" width="2.28515625" style="346" customWidth="1"/>
    <col min="10510" max="10511" width="1.28515625" style="346" customWidth="1"/>
    <col min="10512" max="10512" width="11.85546875" style="346" customWidth="1"/>
    <col min="10513" max="10513" width="1.85546875" style="346" customWidth="1"/>
    <col min="10514" max="10514" width="2" style="346" customWidth="1"/>
    <col min="10515" max="10742" width="6.85546875" style="346" customWidth="1"/>
    <col min="10743" max="10744" width="1.140625" style="346" customWidth="1"/>
    <col min="10745" max="10745" width="1.28515625" style="346" customWidth="1"/>
    <col min="10746" max="10746" width="7.28515625" style="346" customWidth="1"/>
    <col min="10747" max="10747" width="4.140625" style="346" customWidth="1"/>
    <col min="10748" max="10748" width="2.5703125" style="346" customWidth="1"/>
    <col min="10749" max="10749" width="2.42578125" style="346" customWidth="1"/>
    <col min="10750" max="10750" width="1.28515625" style="346" customWidth="1"/>
    <col min="10751" max="10751" width="1.85546875" style="346" customWidth="1"/>
    <col min="10752" max="10752" width="3.28515625" style="346" customWidth="1"/>
    <col min="10753" max="10753" width="10" style="346" customWidth="1"/>
    <col min="10754" max="10754" width="15.42578125" style="346" customWidth="1"/>
    <col min="10755" max="10755" width="3" style="346" customWidth="1"/>
    <col min="10756" max="10756" width="2.28515625" style="346" customWidth="1"/>
    <col min="10757" max="10757" width="8.140625" style="346" customWidth="1"/>
    <col min="10758" max="10758" width="2.42578125" style="346" customWidth="1"/>
    <col min="10759" max="10759" width="3.5703125" style="346" customWidth="1"/>
    <col min="10760" max="10760" width="5.85546875" style="346" customWidth="1"/>
    <col min="10761" max="10761" width="1.140625" style="346" customWidth="1"/>
    <col min="10762" max="10762" width="5.140625" style="346" customWidth="1"/>
    <col min="10763" max="10763" width="3.28515625" style="346" customWidth="1"/>
    <col min="10764" max="10764" width="1.28515625" style="346" customWidth="1"/>
    <col min="10765" max="10765" width="2.28515625" style="346" customWidth="1"/>
    <col min="10766" max="10767" width="1.28515625" style="346" customWidth="1"/>
    <col min="10768" max="10768" width="11.85546875" style="346" customWidth="1"/>
    <col min="10769" max="10769" width="1.85546875" style="346" customWidth="1"/>
    <col min="10770" max="10770" width="2" style="346" customWidth="1"/>
    <col min="10771" max="10998" width="6.85546875" style="346" customWidth="1"/>
    <col min="10999" max="11000" width="1.140625" style="346" customWidth="1"/>
    <col min="11001" max="11001" width="1.28515625" style="346" customWidth="1"/>
    <col min="11002" max="11002" width="7.28515625" style="346" customWidth="1"/>
    <col min="11003" max="11003" width="4.140625" style="346" customWidth="1"/>
    <col min="11004" max="11004" width="2.5703125" style="346" customWidth="1"/>
    <col min="11005" max="11005" width="2.42578125" style="346" customWidth="1"/>
    <col min="11006" max="11006" width="1.28515625" style="346" customWidth="1"/>
    <col min="11007" max="11007" width="1.85546875" style="346" customWidth="1"/>
    <col min="11008" max="11008" width="3.28515625" style="346" customWidth="1"/>
    <col min="11009" max="11009" width="10" style="346" customWidth="1"/>
    <col min="11010" max="11010" width="15.42578125" style="346" customWidth="1"/>
    <col min="11011" max="11011" width="3" style="346" customWidth="1"/>
    <col min="11012" max="11012" width="2.28515625" style="346" customWidth="1"/>
    <col min="11013" max="11013" width="8.140625" style="346" customWidth="1"/>
    <col min="11014" max="11014" width="2.42578125" style="346" customWidth="1"/>
    <col min="11015" max="11015" width="3.5703125" style="346" customWidth="1"/>
    <col min="11016" max="11016" width="5.85546875" style="346" customWidth="1"/>
    <col min="11017" max="11017" width="1.140625" style="346" customWidth="1"/>
    <col min="11018" max="11018" width="5.140625" style="346" customWidth="1"/>
    <col min="11019" max="11019" width="3.28515625" style="346" customWidth="1"/>
    <col min="11020" max="11020" width="1.28515625" style="346" customWidth="1"/>
    <col min="11021" max="11021" width="2.28515625" style="346" customWidth="1"/>
    <col min="11022" max="11023" width="1.28515625" style="346" customWidth="1"/>
    <col min="11024" max="11024" width="11.85546875" style="346" customWidth="1"/>
    <col min="11025" max="11025" width="1.85546875" style="346" customWidth="1"/>
    <col min="11026" max="11026" width="2" style="346" customWidth="1"/>
    <col min="11027" max="11254" width="6.85546875" style="346" customWidth="1"/>
    <col min="11255" max="11256" width="1.140625" style="346" customWidth="1"/>
    <col min="11257" max="11257" width="1.28515625" style="346" customWidth="1"/>
    <col min="11258" max="11258" width="7.28515625" style="346" customWidth="1"/>
    <col min="11259" max="11259" width="4.140625" style="346" customWidth="1"/>
    <col min="11260" max="11260" width="2.5703125" style="346" customWidth="1"/>
    <col min="11261" max="11261" width="2.42578125" style="346" customWidth="1"/>
    <col min="11262" max="11262" width="1.28515625" style="346" customWidth="1"/>
    <col min="11263" max="11263" width="1.85546875" style="346" customWidth="1"/>
    <col min="11264" max="11264" width="3.28515625" style="346" customWidth="1"/>
    <col min="11265" max="11265" width="10" style="346" customWidth="1"/>
    <col min="11266" max="11266" width="15.42578125" style="346" customWidth="1"/>
    <col min="11267" max="11267" width="3" style="346" customWidth="1"/>
    <col min="11268" max="11268" width="2.28515625" style="346" customWidth="1"/>
    <col min="11269" max="11269" width="8.140625" style="346" customWidth="1"/>
    <col min="11270" max="11270" width="2.42578125" style="346" customWidth="1"/>
    <col min="11271" max="11271" width="3.5703125" style="346" customWidth="1"/>
    <col min="11272" max="11272" width="5.85546875" style="346" customWidth="1"/>
    <col min="11273" max="11273" width="1.140625" style="346" customWidth="1"/>
    <col min="11274" max="11274" width="5.140625" style="346" customWidth="1"/>
    <col min="11275" max="11275" width="3.28515625" style="346" customWidth="1"/>
    <col min="11276" max="11276" width="1.28515625" style="346" customWidth="1"/>
    <col min="11277" max="11277" width="2.28515625" style="346" customWidth="1"/>
    <col min="11278" max="11279" width="1.28515625" style="346" customWidth="1"/>
    <col min="11280" max="11280" width="11.85546875" style="346" customWidth="1"/>
    <col min="11281" max="11281" width="1.85546875" style="346" customWidth="1"/>
    <col min="11282" max="11282" width="2" style="346" customWidth="1"/>
    <col min="11283" max="11510" width="6.85546875" style="346" customWidth="1"/>
    <col min="11511" max="11512" width="1.140625" style="346" customWidth="1"/>
    <col min="11513" max="11513" width="1.28515625" style="346" customWidth="1"/>
    <col min="11514" max="11514" width="7.28515625" style="346" customWidth="1"/>
    <col min="11515" max="11515" width="4.140625" style="346" customWidth="1"/>
    <col min="11516" max="11516" width="2.5703125" style="346" customWidth="1"/>
    <col min="11517" max="11517" width="2.42578125" style="346" customWidth="1"/>
    <col min="11518" max="11518" width="1.28515625" style="346" customWidth="1"/>
    <col min="11519" max="11519" width="1.85546875" style="346" customWidth="1"/>
    <col min="11520" max="11520" width="3.28515625" style="346" customWidth="1"/>
    <col min="11521" max="11521" width="10" style="346" customWidth="1"/>
    <col min="11522" max="11522" width="15.42578125" style="346" customWidth="1"/>
    <col min="11523" max="11523" width="3" style="346" customWidth="1"/>
    <col min="11524" max="11524" width="2.28515625" style="346" customWidth="1"/>
    <col min="11525" max="11525" width="8.140625" style="346" customWidth="1"/>
    <col min="11526" max="11526" width="2.42578125" style="346" customWidth="1"/>
    <col min="11527" max="11527" width="3.5703125" style="346" customWidth="1"/>
    <col min="11528" max="11528" width="5.85546875" style="346" customWidth="1"/>
    <col min="11529" max="11529" width="1.140625" style="346" customWidth="1"/>
    <col min="11530" max="11530" width="5.140625" style="346" customWidth="1"/>
    <col min="11531" max="11531" width="3.28515625" style="346" customWidth="1"/>
    <col min="11532" max="11532" width="1.28515625" style="346" customWidth="1"/>
    <col min="11533" max="11533" width="2.28515625" style="346" customWidth="1"/>
    <col min="11534" max="11535" width="1.28515625" style="346" customWidth="1"/>
    <col min="11536" max="11536" width="11.85546875" style="346" customWidth="1"/>
    <col min="11537" max="11537" width="1.85546875" style="346" customWidth="1"/>
    <col min="11538" max="11538" width="2" style="346" customWidth="1"/>
    <col min="11539" max="11766" width="6.85546875" style="346" customWidth="1"/>
    <col min="11767" max="11768" width="1.140625" style="346" customWidth="1"/>
    <col min="11769" max="11769" width="1.28515625" style="346" customWidth="1"/>
    <col min="11770" max="11770" width="7.28515625" style="346" customWidth="1"/>
    <col min="11771" max="11771" width="4.140625" style="346" customWidth="1"/>
    <col min="11772" max="11772" width="2.5703125" style="346" customWidth="1"/>
    <col min="11773" max="11773" width="2.42578125" style="346" customWidth="1"/>
    <col min="11774" max="11774" width="1.28515625" style="346" customWidth="1"/>
    <col min="11775" max="11775" width="1.85546875" style="346" customWidth="1"/>
    <col min="11776" max="11776" width="3.28515625" style="346" customWidth="1"/>
    <col min="11777" max="11777" width="10" style="346" customWidth="1"/>
    <col min="11778" max="11778" width="15.42578125" style="346" customWidth="1"/>
    <col min="11779" max="11779" width="3" style="346" customWidth="1"/>
    <col min="11780" max="11780" width="2.28515625" style="346" customWidth="1"/>
    <col min="11781" max="11781" width="8.140625" style="346" customWidth="1"/>
    <col min="11782" max="11782" width="2.42578125" style="346" customWidth="1"/>
    <col min="11783" max="11783" width="3.5703125" style="346" customWidth="1"/>
    <col min="11784" max="11784" width="5.85546875" style="346" customWidth="1"/>
    <col min="11785" max="11785" width="1.140625" style="346" customWidth="1"/>
    <col min="11786" max="11786" width="5.140625" style="346" customWidth="1"/>
    <col min="11787" max="11787" width="3.28515625" style="346" customWidth="1"/>
    <col min="11788" max="11788" width="1.28515625" style="346" customWidth="1"/>
    <col min="11789" max="11789" width="2.28515625" style="346" customWidth="1"/>
    <col min="11790" max="11791" width="1.28515625" style="346" customWidth="1"/>
    <col min="11792" max="11792" width="11.85546875" style="346" customWidth="1"/>
    <col min="11793" max="11793" width="1.85546875" style="346" customWidth="1"/>
    <col min="11794" max="11794" width="2" style="346" customWidth="1"/>
    <col min="11795" max="12022" width="6.85546875" style="346" customWidth="1"/>
    <col min="12023" max="12024" width="1.140625" style="346" customWidth="1"/>
    <col min="12025" max="12025" width="1.28515625" style="346" customWidth="1"/>
    <col min="12026" max="12026" width="7.28515625" style="346" customWidth="1"/>
    <col min="12027" max="12027" width="4.140625" style="346" customWidth="1"/>
    <col min="12028" max="12028" width="2.5703125" style="346" customWidth="1"/>
    <col min="12029" max="12029" width="2.42578125" style="346" customWidth="1"/>
    <col min="12030" max="12030" width="1.28515625" style="346" customWidth="1"/>
    <col min="12031" max="12031" width="1.85546875" style="346" customWidth="1"/>
    <col min="12032" max="12032" width="3.28515625" style="346" customWidth="1"/>
    <col min="12033" max="12033" width="10" style="346" customWidth="1"/>
    <col min="12034" max="12034" width="15.42578125" style="346" customWidth="1"/>
    <col min="12035" max="12035" width="3" style="346" customWidth="1"/>
    <col min="12036" max="12036" width="2.28515625" style="346" customWidth="1"/>
    <col min="12037" max="12037" width="8.140625" style="346" customWidth="1"/>
    <col min="12038" max="12038" width="2.42578125" style="346" customWidth="1"/>
    <col min="12039" max="12039" width="3.5703125" style="346" customWidth="1"/>
    <col min="12040" max="12040" width="5.85546875" style="346" customWidth="1"/>
    <col min="12041" max="12041" width="1.140625" style="346" customWidth="1"/>
    <col min="12042" max="12042" width="5.140625" style="346" customWidth="1"/>
    <col min="12043" max="12043" width="3.28515625" style="346" customWidth="1"/>
    <col min="12044" max="12044" width="1.28515625" style="346" customWidth="1"/>
    <col min="12045" max="12045" width="2.28515625" style="346" customWidth="1"/>
    <col min="12046" max="12047" width="1.28515625" style="346" customWidth="1"/>
    <col min="12048" max="12048" width="11.85546875" style="346" customWidth="1"/>
    <col min="12049" max="12049" width="1.85546875" style="346" customWidth="1"/>
    <col min="12050" max="12050" width="2" style="346" customWidth="1"/>
    <col min="12051" max="12278" width="6.85546875" style="346" customWidth="1"/>
    <col min="12279" max="12280" width="1.140625" style="346" customWidth="1"/>
    <col min="12281" max="12281" width="1.28515625" style="346" customWidth="1"/>
    <col min="12282" max="12282" width="7.28515625" style="346" customWidth="1"/>
    <col min="12283" max="12283" width="4.140625" style="346" customWidth="1"/>
    <col min="12284" max="12284" width="2.5703125" style="346" customWidth="1"/>
    <col min="12285" max="12285" width="2.42578125" style="346" customWidth="1"/>
    <col min="12286" max="12286" width="1.28515625" style="346" customWidth="1"/>
    <col min="12287" max="12287" width="1.85546875" style="346" customWidth="1"/>
    <col min="12288" max="12288" width="3.28515625" style="346" customWidth="1"/>
    <col min="12289" max="12289" width="10" style="346" customWidth="1"/>
    <col min="12290" max="12290" width="15.42578125" style="346" customWidth="1"/>
    <col min="12291" max="12291" width="3" style="346" customWidth="1"/>
    <col min="12292" max="12292" width="2.28515625" style="346" customWidth="1"/>
    <col min="12293" max="12293" width="8.140625" style="346" customWidth="1"/>
    <col min="12294" max="12294" width="2.42578125" style="346" customWidth="1"/>
    <col min="12295" max="12295" width="3.5703125" style="346" customWidth="1"/>
    <col min="12296" max="12296" width="5.85546875" style="346" customWidth="1"/>
    <col min="12297" max="12297" width="1.140625" style="346" customWidth="1"/>
    <col min="12298" max="12298" width="5.140625" style="346" customWidth="1"/>
    <col min="12299" max="12299" width="3.28515625" style="346" customWidth="1"/>
    <col min="12300" max="12300" width="1.28515625" style="346" customWidth="1"/>
    <col min="12301" max="12301" width="2.28515625" style="346" customWidth="1"/>
    <col min="12302" max="12303" width="1.28515625" style="346" customWidth="1"/>
    <col min="12304" max="12304" width="11.85546875" style="346" customWidth="1"/>
    <col min="12305" max="12305" width="1.85546875" style="346" customWidth="1"/>
    <col min="12306" max="12306" width="2" style="346" customWidth="1"/>
    <col min="12307" max="12534" width="6.85546875" style="346" customWidth="1"/>
    <col min="12535" max="12536" width="1.140625" style="346" customWidth="1"/>
    <col min="12537" max="12537" width="1.28515625" style="346" customWidth="1"/>
    <col min="12538" max="12538" width="7.28515625" style="346" customWidth="1"/>
    <col min="12539" max="12539" width="4.140625" style="346" customWidth="1"/>
    <col min="12540" max="12540" width="2.5703125" style="346" customWidth="1"/>
    <col min="12541" max="12541" width="2.42578125" style="346" customWidth="1"/>
    <col min="12542" max="12542" width="1.28515625" style="346" customWidth="1"/>
    <col min="12543" max="12543" width="1.85546875" style="346" customWidth="1"/>
    <col min="12544" max="12544" width="3.28515625" style="346" customWidth="1"/>
    <col min="12545" max="12545" width="10" style="346" customWidth="1"/>
    <col min="12546" max="12546" width="15.42578125" style="346" customWidth="1"/>
    <col min="12547" max="12547" width="3" style="346" customWidth="1"/>
    <col min="12548" max="12548" width="2.28515625" style="346" customWidth="1"/>
    <col min="12549" max="12549" width="8.140625" style="346" customWidth="1"/>
    <col min="12550" max="12550" width="2.42578125" style="346" customWidth="1"/>
    <col min="12551" max="12551" width="3.5703125" style="346" customWidth="1"/>
    <col min="12552" max="12552" width="5.85546875" style="346" customWidth="1"/>
    <col min="12553" max="12553" width="1.140625" style="346" customWidth="1"/>
    <col min="12554" max="12554" width="5.140625" style="346" customWidth="1"/>
    <col min="12555" max="12555" width="3.28515625" style="346" customWidth="1"/>
    <col min="12556" max="12556" width="1.28515625" style="346" customWidth="1"/>
    <col min="12557" max="12557" width="2.28515625" style="346" customWidth="1"/>
    <col min="12558" max="12559" width="1.28515625" style="346" customWidth="1"/>
    <col min="12560" max="12560" width="11.85546875" style="346" customWidth="1"/>
    <col min="12561" max="12561" width="1.85546875" style="346" customWidth="1"/>
    <col min="12562" max="12562" width="2" style="346" customWidth="1"/>
    <col min="12563" max="12790" width="6.85546875" style="346" customWidth="1"/>
    <col min="12791" max="12792" width="1.140625" style="346" customWidth="1"/>
    <col min="12793" max="12793" width="1.28515625" style="346" customWidth="1"/>
    <col min="12794" max="12794" width="7.28515625" style="346" customWidth="1"/>
    <col min="12795" max="12795" width="4.140625" style="346" customWidth="1"/>
    <col min="12796" max="12796" width="2.5703125" style="346" customWidth="1"/>
    <col min="12797" max="12797" width="2.42578125" style="346" customWidth="1"/>
    <col min="12798" max="12798" width="1.28515625" style="346" customWidth="1"/>
    <col min="12799" max="12799" width="1.85546875" style="346" customWidth="1"/>
    <col min="12800" max="12800" width="3.28515625" style="346" customWidth="1"/>
    <col min="12801" max="12801" width="10" style="346" customWidth="1"/>
    <col min="12802" max="12802" width="15.42578125" style="346" customWidth="1"/>
    <col min="12803" max="12803" width="3" style="346" customWidth="1"/>
    <col min="12804" max="12804" width="2.28515625" style="346" customWidth="1"/>
    <col min="12805" max="12805" width="8.140625" style="346" customWidth="1"/>
    <col min="12806" max="12806" width="2.42578125" style="346" customWidth="1"/>
    <col min="12807" max="12807" width="3.5703125" style="346" customWidth="1"/>
    <col min="12808" max="12808" width="5.85546875" style="346" customWidth="1"/>
    <col min="12809" max="12809" width="1.140625" style="346" customWidth="1"/>
    <col min="12810" max="12810" width="5.140625" style="346" customWidth="1"/>
    <col min="12811" max="12811" width="3.28515625" style="346" customWidth="1"/>
    <col min="12812" max="12812" width="1.28515625" style="346" customWidth="1"/>
    <col min="12813" max="12813" width="2.28515625" style="346" customWidth="1"/>
    <col min="12814" max="12815" width="1.28515625" style="346" customWidth="1"/>
    <col min="12816" max="12816" width="11.85546875" style="346" customWidth="1"/>
    <col min="12817" max="12817" width="1.85546875" style="346" customWidth="1"/>
    <col min="12818" max="12818" width="2" style="346" customWidth="1"/>
    <col min="12819" max="13046" width="6.85546875" style="346" customWidth="1"/>
    <col min="13047" max="13048" width="1.140625" style="346" customWidth="1"/>
    <col min="13049" max="13049" width="1.28515625" style="346" customWidth="1"/>
    <col min="13050" max="13050" width="7.28515625" style="346" customWidth="1"/>
    <col min="13051" max="13051" width="4.140625" style="346" customWidth="1"/>
    <col min="13052" max="13052" width="2.5703125" style="346" customWidth="1"/>
    <col min="13053" max="13053" width="2.42578125" style="346" customWidth="1"/>
    <col min="13054" max="13054" width="1.28515625" style="346" customWidth="1"/>
    <col min="13055" max="13055" width="1.85546875" style="346" customWidth="1"/>
    <col min="13056" max="13056" width="3.28515625" style="346" customWidth="1"/>
    <col min="13057" max="13057" width="10" style="346" customWidth="1"/>
    <col min="13058" max="13058" width="15.42578125" style="346" customWidth="1"/>
    <col min="13059" max="13059" width="3" style="346" customWidth="1"/>
    <col min="13060" max="13060" width="2.28515625" style="346" customWidth="1"/>
    <col min="13061" max="13061" width="8.140625" style="346" customWidth="1"/>
    <col min="13062" max="13062" width="2.42578125" style="346" customWidth="1"/>
    <col min="13063" max="13063" width="3.5703125" style="346" customWidth="1"/>
    <col min="13064" max="13064" width="5.85546875" style="346" customWidth="1"/>
    <col min="13065" max="13065" width="1.140625" style="346" customWidth="1"/>
    <col min="13066" max="13066" width="5.140625" style="346" customWidth="1"/>
    <col min="13067" max="13067" width="3.28515625" style="346" customWidth="1"/>
    <col min="13068" max="13068" width="1.28515625" style="346" customWidth="1"/>
    <col min="13069" max="13069" width="2.28515625" style="346" customWidth="1"/>
    <col min="13070" max="13071" width="1.28515625" style="346" customWidth="1"/>
    <col min="13072" max="13072" width="11.85546875" style="346" customWidth="1"/>
    <col min="13073" max="13073" width="1.85546875" style="346" customWidth="1"/>
    <col min="13074" max="13074" width="2" style="346" customWidth="1"/>
    <col min="13075" max="13302" width="6.85546875" style="346" customWidth="1"/>
    <col min="13303" max="13304" width="1.140625" style="346" customWidth="1"/>
    <col min="13305" max="13305" width="1.28515625" style="346" customWidth="1"/>
    <col min="13306" max="13306" width="7.28515625" style="346" customWidth="1"/>
    <col min="13307" max="13307" width="4.140625" style="346" customWidth="1"/>
    <col min="13308" max="13308" width="2.5703125" style="346" customWidth="1"/>
    <col min="13309" max="13309" width="2.42578125" style="346" customWidth="1"/>
    <col min="13310" max="13310" width="1.28515625" style="346" customWidth="1"/>
    <col min="13311" max="13311" width="1.85546875" style="346" customWidth="1"/>
    <col min="13312" max="13312" width="3.28515625" style="346" customWidth="1"/>
    <col min="13313" max="13313" width="10" style="346" customWidth="1"/>
    <col min="13314" max="13314" width="15.42578125" style="346" customWidth="1"/>
    <col min="13315" max="13315" width="3" style="346" customWidth="1"/>
    <col min="13316" max="13316" width="2.28515625" style="346" customWidth="1"/>
    <col min="13317" max="13317" width="8.140625" style="346" customWidth="1"/>
    <col min="13318" max="13318" width="2.42578125" style="346" customWidth="1"/>
    <col min="13319" max="13319" width="3.5703125" style="346" customWidth="1"/>
    <col min="13320" max="13320" width="5.85546875" style="346" customWidth="1"/>
    <col min="13321" max="13321" width="1.140625" style="346" customWidth="1"/>
    <col min="13322" max="13322" width="5.140625" style="346" customWidth="1"/>
    <col min="13323" max="13323" width="3.28515625" style="346" customWidth="1"/>
    <col min="13324" max="13324" width="1.28515625" style="346" customWidth="1"/>
    <col min="13325" max="13325" width="2.28515625" style="346" customWidth="1"/>
    <col min="13326" max="13327" width="1.28515625" style="346" customWidth="1"/>
    <col min="13328" max="13328" width="11.85546875" style="346" customWidth="1"/>
    <col min="13329" max="13329" width="1.85546875" style="346" customWidth="1"/>
    <col min="13330" max="13330" width="2" style="346" customWidth="1"/>
    <col min="13331" max="13558" width="6.85546875" style="346" customWidth="1"/>
    <col min="13559" max="13560" width="1.140625" style="346" customWidth="1"/>
    <col min="13561" max="13561" width="1.28515625" style="346" customWidth="1"/>
    <col min="13562" max="13562" width="7.28515625" style="346" customWidth="1"/>
    <col min="13563" max="13563" width="4.140625" style="346" customWidth="1"/>
    <col min="13564" max="13564" width="2.5703125" style="346" customWidth="1"/>
    <col min="13565" max="13565" width="2.42578125" style="346" customWidth="1"/>
    <col min="13566" max="13566" width="1.28515625" style="346" customWidth="1"/>
    <col min="13567" max="13567" width="1.85546875" style="346" customWidth="1"/>
    <col min="13568" max="13568" width="3.28515625" style="346" customWidth="1"/>
    <col min="13569" max="13569" width="10" style="346" customWidth="1"/>
    <col min="13570" max="13570" width="15.42578125" style="346" customWidth="1"/>
    <col min="13571" max="13571" width="3" style="346" customWidth="1"/>
    <col min="13572" max="13572" width="2.28515625" style="346" customWidth="1"/>
    <col min="13573" max="13573" width="8.140625" style="346" customWidth="1"/>
    <col min="13574" max="13574" width="2.42578125" style="346" customWidth="1"/>
    <col min="13575" max="13575" width="3.5703125" style="346" customWidth="1"/>
    <col min="13576" max="13576" width="5.85546875" style="346" customWidth="1"/>
    <col min="13577" max="13577" width="1.140625" style="346" customWidth="1"/>
    <col min="13578" max="13578" width="5.140625" style="346" customWidth="1"/>
    <col min="13579" max="13579" width="3.28515625" style="346" customWidth="1"/>
    <col min="13580" max="13580" width="1.28515625" style="346" customWidth="1"/>
    <col min="13581" max="13581" width="2.28515625" style="346" customWidth="1"/>
    <col min="13582" max="13583" width="1.28515625" style="346" customWidth="1"/>
    <col min="13584" max="13584" width="11.85546875" style="346" customWidth="1"/>
    <col min="13585" max="13585" width="1.85546875" style="346" customWidth="1"/>
    <col min="13586" max="13586" width="2" style="346" customWidth="1"/>
    <col min="13587" max="13814" width="6.85546875" style="346" customWidth="1"/>
    <col min="13815" max="13816" width="1.140625" style="346" customWidth="1"/>
    <col min="13817" max="13817" width="1.28515625" style="346" customWidth="1"/>
    <col min="13818" max="13818" width="7.28515625" style="346" customWidth="1"/>
    <col min="13819" max="13819" width="4.140625" style="346" customWidth="1"/>
    <col min="13820" max="13820" width="2.5703125" style="346" customWidth="1"/>
    <col min="13821" max="13821" width="2.42578125" style="346" customWidth="1"/>
    <col min="13822" max="13822" width="1.28515625" style="346" customWidth="1"/>
    <col min="13823" max="13823" width="1.85546875" style="346" customWidth="1"/>
    <col min="13824" max="13824" width="3.28515625" style="346" customWidth="1"/>
    <col min="13825" max="13825" width="10" style="346" customWidth="1"/>
    <col min="13826" max="13826" width="15.42578125" style="346" customWidth="1"/>
    <col min="13827" max="13827" width="3" style="346" customWidth="1"/>
    <col min="13828" max="13828" width="2.28515625" style="346" customWidth="1"/>
    <col min="13829" max="13829" width="8.140625" style="346" customWidth="1"/>
    <col min="13830" max="13830" width="2.42578125" style="346" customWidth="1"/>
    <col min="13831" max="13831" width="3.5703125" style="346" customWidth="1"/>
    <col min="13832" max="13832" width="5.85546875" style="346" customWidth="1"/>
    <col min="13833" max="13833" width="1.140625" style="346" customWidth="1"/>
    <col min="13834" max="13834" width="5.140625" style="346" customWidth="1"/>
    <col min="13835" max="13835" width="3.28515625" style="346" customWidth="1"/>
    <col min="13836" max="13836" width="1.28515625" style="346" customWidth="1"/>
    <col min="13837" max="13837" width="2.28515625" style="346" customWidth="1"/>
    <col min="13838" max="13839" width="1.28515625" style="346" customWidth="1"/>
    <col min="13840" max="13840" width="11.85546875" style="346" customWidth="1"/>
    <col min="13841" max="13841" width="1.85546875" style="346" customWidth="1"/>
    <col min="13842" max="13842" width="2" style="346" customWidth="1"/>
    <col min="13843" max="14070" width="6.85546875" style="346" customWidth="1"/>
    <col min="14071" max="14072" width="1.140625" style="346" customWidth="1"/>
    <col min="14073" max="14073" width="1.28515625" style="346" customWidth="1"/>
    <col min="14074" max="14074" width="7.28515625" style="346" customWidth="1"/>
    <col min="14075" max="14075" width="4.140625" style="346" customWidth="1"/>
    <col min="14076" max="14076" width="2.5703125" style="346" customWidth="1"/>
    <col min="14077" max="14077" width="2.42578125" style="346" customWidth="1"/>
    <col min="14078" max="14078" width="1.28515625" style="346" customWidth="1"/>
    <col min="14079" max="14079" width="1.85546875" style="346" customWidth="1"/>
    <col min="14080" max="14080" width="3.28515625" style="346" customWidth="1"/>
    <col min="14081" max="14081" width="10" style="346" customWidth="1"/>
    <col min="14082" max="14082" width="15.42578125" style="346" customWidth="1"/>
    <col min="14083" max="14083" width="3" style="346" customWidth="1"/>
    <col min="14084" max="14084" width="2.28515625" style="346" customWidth="1"/>
    <col min="14085" max="14085" width="8.140625" style="346" customWidth="1"/>
    <col min="14086" max="14086" width="2.42578125" style="346" customWidth="1"/>
    <col min="14087" max="14087" width="3.5703125" style="346" customWidth="1"/>
    <col min="14088" max="14088" width="5.85546875" style="346" customWidth="1"/>
    <col min="14089" max="14089" width="1.140625" style="346" customWidth="1"/>
    <col min="14090" max="14090" width="5.140625" style="346" customWidth="1"/>
    <col min="14091" max="14091" width="3.28515625" style="346" customWidth="1"/>
    <col min="14092" max="14092" width="1.28515625" style="346" customWidth="1"/>
    <col min="14093" max="14093" width="2.28515625" style="346" customWidth="1"/>
    <col min="14094" max="14095" width="1.28515625" style="346" customWidth="1"/>
    <col min="14096" max="14096" width="11.85546875" style="346" customWidth="1"/>
    <col min="14097" max="14097" width="1.85546875" style="346" customWidth="1"/>
    <col min="14098" max="14098" width="2" style="346" customWidth="1"/>
    <col min="14099" max="14326" width="6.85546875" style="346" customWidth="1"/>
    <col min="14327" max="14328" width="1.140625" style="346" customWidth="1"/>
    <col min="14329" max="14329" width="1.28515625" style="346" customWidth="1"/>
    <col min="14330" max="14330" width="7.28515625" style="346" customWidth="1"/>
    <col min="14331" max="14331" width="4.140625" style="346" customWidth="1"/>
    <col min="14332" max="14332" width="2.5703125" style="346" customWidth="1"/>
    <col min="14333" max="14333" width="2.42578125" style="346" customWidth="1"/>
    <col min="14334" max="14334" width="1.28515625" style="346" customWidth="1"/>
    <col min="14335" max="14335" width="1.85546875" style="346" customWidth="1"/>
    <col min="14336" max="14336" width="3.28515625" style="346" customWidth="1"/>
    <col min="14337" max="14337" width="10" style="346" customWidth="1"/>
    <col min="14338" max="14338" width="15.42578125" style="346" customWidth="1"/>
    <col min="14339" max="14339" width="3" style="346" customWidth="1"/>
    <col min="14340" max="14340" width="2.28515625" style="346" customWidth="1"/>
    <col min="14341" max="14341" width="8.140625" style="346" customWidth="1"/>
    <col min="14342" max="14342" width="2.42578125" style="346" customWidth="1"/>
    <col min="14343" max="14343" width="3.5703125" style="346" customWidth="1"/>
    <col min="14344" max="14344" width="5.85546875" style="346" customWidth="1"/>
    <col min="14345" max="14345" width="1.140625" style="346" customWidth="1"/>
    <col min="14346" max="14346" width="5.140625" style="346" customWidth="1"/>
    <col min="14347" max="14347" width="3.28515625" style="346" customWidth="1"/>
    <col min="14348" max="14348" width="1.28515625" style="346" customWidth="1"/>
    <col min="14349" max="14349" width="2.28515625" style="346" customWidth="1"/>
    <col min="14350" max="14351" width="1.28515625" style="346" customWidth="1"/>
    <col min="14352" max="14352" width="11.85546875" style="346" customWidth="1"/>
    <col min="14353" max="14353" width="1.85546875" style="346" customWidth="1"/>
    <col min="14354" max="14354" width="2" style="346" customWidth="1"/>
    <col min="14355" max="14582" width="6.85546875" style="346" customWidth="1"/>
    <col min="14583" max="14584" width="1.140625" style="346" customWidth="1"/>
    <col min="14585" max="14585" width="1.28515625" style="346" customWidth="1"/>
    <col min="14586" max="14586" width="7.28515625" style="346" customWidth="1"/>
    <col min="14587" max="14587" width="4.140625" style="346" customWidth="1"/>
    <col min="14588" max="14588" width="2.5703125" style="346" customWidth="1"/>
    <col min="14589" max="14589" width="2.42578125" style="346" customWidth="1"/>
    <col min="14590" max="14590" width="1.28515625" style="346" customWidth="1"/>
    <col min="14591" max="14591" width="1.85546875" style="346" customWidth="1"/>
    <col min="14592" max="14592" width="3.28515625" style="346" customWidth="1"/>
    <col min="14593" max="14593" width="10" style="346" customWidth="1"/>
    <col min="14594" max="14594" width="15.42578125" style="346" customWidth="1"/>
    <col min="14595" max="14595" width="3" style="346" customWidth="1"/>
    <col min="14596" max="14596" width="2.28515625" style="346" customWidth="1"/>
    <col min="14597" max="14597" width="8.140625" style="346" customWidth="1"/>
    <col min="14598" max="14598" width="2.42578125" style="346" customWidth="1"/>
    <col min="14599" max="14599" width="3.5703125" style="346" customWidth="1"/>
    <col min="14600" max="14600" width="5.85546875" style="346" customWidth="1"/>
    <col min="14601" max="14601" width="1.140625" style="346" customWidth="1"/>
    <col min="14602" max="14602" width="5.140625" style="346" customWidth="1"/>
    <col min="14603" max="14603" width="3.28515625" style="346" customWidth="1"/>
    <col min="14604" max="14604" width="1.28515625" style="346" customWidth="1"/>
    <col min="14605" max="14605" width="2.28515625" style="346" customWidth="1"/>
    <col min="14606" max="14607" width="1.28515625" style="346" customWidth="1"/>
    <col min="14608" max="14608" width="11.85546875" style="346" customWidth="1"/>
    <col min="14609" max="14609" width="1.85546875" style="346" customWidth="1"/>
    <col min="14610" max="14610" width="2" style="346" customWidth="1"/>
    <col min="14611" max="14838" width="6.85546875" style="346" customWidth="1"/>
    <col min="14839" max="14840" width="1.140625" style="346" customWidth="1"/>
    <col min="14841" max="14841" width="1.28515625" style="346" customWidth="1"/>
    <col min="14842" max="14842" width="7.28515625" style="346" customWidth="1"/>
    <col min="14843" max="14843" width="4.140625" style="346" customWidth="1"/>
    <col min="14844" max="14844" width="2.5703125" style="346" customWidth="1"/>
    <col min="14845" max="14845" width="2.42578125" style="346" customWidth="1"/>
    <col min="14846" max="14846" width="1.28515625" style="346" customWidth="1"/>
    <col min="14847" max="14847" width="1.85546875" style="346" customWidth="1"/>
    <col min="14848" max="14848" width="3.28515625" style="346" customWidth="1"/>
    <col min="14849" max="14849" width="10" style="346" customWidth="1"/>
    <col min="14850" max="14850" width="15.42578125" style="346" customWidth="1"/>
    <col min="14851" max="14851" width="3" style="346" customWidth="1"/>
    <col min="14852" max="14852" width="2.28515625" style="346" customWidth="1"/>
    <col min="14853" max="14853" width="8.140625" style="346" customWidth="1"/>
    <col min="14854" max="14854" width="2.42578125" style="346" customWidth="1"/>
    <col min="14855" max="14855" width="3.5703125" style="346" customWidth="1"/>
    <col min="14856" max="14856" width="5.85546875" style="346" customWidth="1"/>
    <col min="14857" max="14857" width="1.140625" style="346" customWidth="1"/>
    <col min="14858" max="14858" width="5.140625" style="346" customWidth="1"/>
    <col min="14859" max="14859" width="3.28515625" style="346" customWidth="1"/>
    <col min="14860" max="14860" width="1.28515625" style="346" customWidth="1"/>
    <col min="14861" max="14861" width="2.28515625" style="346" customWidth="1"/>
    <col min="14862" max="14863" width="1.28515625" style="346" customWidth="1"/>
    <col min="14864" max="14864" width="11.85546875" style="346" customWidth="1"/>
    <col min="14865" max="14865" width="1.85546875" style="346" customWidth="1"/>
    <col min="14866" max="14866" width="2" style="346" customWidth="1"/>
    <col min="14867" max="15094" width="6.85546875" style="346" customWidth="1"/>
    <col min="15095" max="15096" width="1.140625" style="346" customWidth="1"/>
    <col min="15097" max="15097" width="1.28515625" style="346" customWidth="1"/>
    <col min="15098" max="15098" width="7.28515625" style="346" customWidth="1"/>
    <col min="15099" max="15099" width="4.140625" style="346" customWidth="1"/>
    <col min="15100" max="15100" width="2.5703125" style="346" customWidth="1"/>
    <col min="15101" max="15101" width="2.42578125" style="346" customWidth="1"/>
    <col min="15102" max="15102" width="1.28515625" style="346" customWidth="1"/>
    <col min="15103" max="15103" width="1.85546875" style="346" customWidth="1"/>
    <col min="15104" max="15104" width="3.28515625" style="346" customWidth="1"/>
    <col min="15105" max="15105" width="10" style="346" customWidth="1"/>
    <col min="15106" max="15106" width="15.42578125" style="346" customWidth="1"/>
    <col min="15107" max="15107" width="3" style="346" customWidth="1"/>
    <col min="15108" max="15108" width="2.28515625" style="346" customWidth="1"/>
    <col min="15109" max="15109" width="8.140625" style="346" customWidth="1"/>
    <col min="15110" max="15110" width="2.42578125" style="346" customWidth="1"/>
    <col min="15111" max="15111" width="3.5703125" style="346" customWidth="1"/>
    <col min="15112" max="15112" width="5.85546875" style="346" customWidth="1"/>
    <col min="15113" max="15113" width="1.140625" style="346" customWidth="1"/>
    <col min="15114" max="15114" width="5.140625" style="346" customWidth="1"/>
    <col min="15115" max="15115" width="3.28515625" style="346" customWidth="1"/>
    <col min="15116" max="15116" width="1.28515625" style="346" customWidth="1"/>
    <col min="15117" max="15117" width="2.28515625" style="346" customWidth="1"/>
    <col min="15118" max="15119" width="1.28515625" style="346" customWidth="1"/>
    <col min="15120" max="15120" width="11.85546875" style="346" customWidth="1"/>
    <col min="15121" max="15121" width="1.85546875" style="346" customWidth="1"/>
    <col min="15122" max="15122" width="2" style="346" customWidth="1"/>
    <col min="15123" max="15350" width="6.85546875" style="346" customWidth="1"/>
    <col min="15351" max="15352" width="1.140625" style="346" customWidth="1"/>
    <col min="15353" max="15353" width="1.28515625" style="346" customWidth="1"/>
    <col min="15354" max="15354" width="7.28515625" style="346" customWidth="1"/>
    <col min="15355" max="15355" width="4.140625" style="346" customWidth="1"/>
    <col min="15356" max="15356" width="2.5703125" style="346" customWidth="1"/>
    <col min="15357" max="15357" width="2.42578125" style="346" customWidth="1"/>
    <col min="15358" max="15358" width="1.28515625" style="346" customWidth="1"/>
    <col min="15359" max="15359" width="1.85546875" style="346" customWidth="1"/>
    <col min="15360" max="15360" width="3.28515625" style="346" customWidth="1"/>
    <col min="15361" max="15361" width="10" style="346" customWidth="1"/>
    <col min="15362" max="15362" width="15.42578125" style="346" customWidth="1"/>
    <col min="15363" max="15363" width="3" style="346" customWidth="1"/>
    <col min="15364" max="15364" width="2.28515625" style="346" customWidth="1"/>
    <col min="15365" max="15365" width="8.140625" style="346" customWidth="1"/>
    <col min="15366" max="15366" width="2.42578125" style="346" customWidth="1"/>
    <col min="15367" max="15367" width="3.5703125" style="346" customWidth="1"/>
    <col min="15368" max="15368" width="5.85546875" style="346" customWidth="1"/>
    <col min="15369" max="15369" width="1.140625" style="346" customWidth="1"/>
    <col min="15370" max="15370" width="5.140625" style="346" customWidth="1"/>
    <col min="15371" max="15371" width="3.28515625" style="346" customWidth="1"/>
    <col min="15372" max="15372" width="1.28515625" style="346" customWidth="1"/>
    <col min="15373" max="15373" width="2.28515625" style="346" customWidth="1"/>
    <col min="15374" max="15375" width="1.28515625" style="346" customWidth="1"/>
    <col min="15376" max="15376" width="11.85546875" style="346" customWidth="1"/>
    <col min="15377" max="15377" width="1.85546875" style="346" customWidth="1"/>
    <col min="15378" max="15378" width="2" style="346" customWidth="1"/>
    <col min="15379" max="15606" width="6.85546875" style="346" customWidth="1"/>
    <col min="15607" max="15608" width="1.140625" style="346" customWidth="1"/>
    <col min="15609" max="15609" width="1.28515625" style="346" customWidth="1"/>
    <col min="15610" max="15610" width="7.28515625" style="346" customWidth="1"/>
    <col min="15611" max="15611" width="4.140625" style="346" customWidth="1"/>
    <col min="15612" max="15612" width="2.5703125" style="346" customWidth="1"/>
    <col min="15613" max="15613" width="2.42578125" style="346" customWidth="1"/>
    <col min="15614" max="15614" width="1.28515625" style="346" customWidth="1"/>
    <col min="15615" max="15615" width="1.85546875" style="346" customWidth="1"/>
    <col min="15616" max="15616" width="3.28515625" style="346" customWidth="1"/>
    <col min="15617" max="15617" width="10" style="346" customWidth="1"/>
    <col min="15618" max="15618" width="15.42578125" style="346" customWidth="1"/>
    <col min="15619" max="15619" width="3" style="346" customWidth="1"/>
    <col min="15620" max="15620" width="2.28515625" style="346" customWidth="1"/>
    <col min="15621" max="15621" width="8.140625" style="346" customWidth="1"/>
    <col min="15622" max="15622" width="2.42578125" style="346" customWidth="1"/>
    <col min="15623" max="15623" width="3.5703125" style="346" customWidth="1"/>
    <col min="15624" max="15624" width="5.85546875" style="346" customWidth="1"/>
    <col min="15625" max="15625" width="1.140625" style="346" customWidth="1"/>
    <col min="15626" max="15626" width="5.140625" style="346" customWidth="1"/>
    <col min="15627" max="15627" width="3.28515625" style="346" customWidth="1"/>
    <col min="15628" max="15628" width="1.28515625" style="346" customWidth="1"/>
    <col min="15629" max="15629" width="2.28515625" style="346" customWidth="1"/>
    <col min="15630" max="15631" width="1.28515625" style="346" customWidth="1"/>
    <col min="15632" max="15632" width="11.85546875" style="346" customWidth="1"/>
    <col min="15633" max="15633" width="1.85546875" style="346" customWidth="1"/>
    <col min="15634" max="15634" width="2" style="346" customWidth="1"/>
    <col min="15635" max="15862" width="6.85546875" style="346" customWidth="1"/>
    <col min="15863" max="15864" width="1.140625" style="346" customWidth="1"/>
    <col min="15865" max="15865" width="1.28515625" style="346" customWidth="1"/>
    <col min="15866" max="15866" width="7.28515625" style="346" customWidth="1"/>
    <col min="15867" max="15867" width="4.140625" style="346" customWidth="1"/>
    <col min="15868" max="15868" width="2.5703125" style="346" customWidth="1"/>
    <col min="15869" max="15869" width="2.42578125" style="346" customWidth="1"/>
    <col min="15870" max="15870" width="1.28515625" style="346" customWidth="1"/>
    <col min="15871" max="15871" width="1.85546875" style="346" customWidth="1"/>
    <col min="15872" max="15872" width="3.28515625" style="346" customWidth="1"/>
    <col min="15873" max="15873" width="10" style="346" customWidth="1"/>
    <col min="15874" max="15874" width="15.42578125" style="346" customWidth="1"/>
    <col min="15875" max="15875" width="3" style="346" customWidth="1"/>
    <col min="15876" max="15876" width="2.28515625" style="346" customWidth="1"/>
    <col min="15877" max="15877" width="8.140625" style="346" customWidth="1"/>
    <col min="15878" max="15878" width="2.42578125" style="346" customWidth="1"/>
    <col min="15879" max="15879" width="3.5703125" style="346" customWidth="1"/>
    <col min="15880" max="15880" width="5.85546875" style="346" customWidth="1"/>
    <col min="15881" max="15881" width="1.140625" style="346" customWidth="1"/>
    <col min="15882" max="15882" width="5.140625" style="346" customWidth="1"/>
    <col min="15883" max="15883" width="3.28515625" style="346" customWidth="1"/>
    <col min="15884" max="15884" width="1.28515625" style="346" customWidth="1"/>
    <col min="15885" max="15885" width="2.28515625" style="346" customWidth="1"/>
    <col min="15886" max="15887" width="1.28515625" style="346" customWidth="1"/>
    <col min="15888" max="15888" width="11.85546875" style="346" customWidth="1"/>
    <col min="15889" max="15889" width="1.85546875" style="346" customWidth="1"/>
    <col min="15890" max="15890" width="2" style="346" customWidth="1"/>
    <col min="15891" max="16118" width="6.85546875" style="346" customWidth="1"/>
    <col min="16119" max="16120" width="1.140625" style="346" customWidth="1"/>
    <col min="16121" max="16121" width="1.28515625" style="346" customWidth="1"/>
    <col min="16122" max="16122" width="7.28515625" style="346" customWidth="1"/>
    <col min="16123" max="16123" width="4.140625" style="346" customWidth="1"/>
    <col min="16124" max="16124" width="2.5703125" style="346" customWidth="1"/>
    <col min="16125" max="16125" width="2.42578125" style="346" customWidth="1"/>
    <col min="16126" max="16126" width="1.28515625" style="346" customWidth="1"/>
    <col min="16127" max="16127" width="1.85546875" style="346" customWidth="1"/>
    <col min="16128" max="16128" width="3.28515625" style="346" customWidth="1"/>
    <col min="16129" max="16129" width="10" style="346" customWidth="1"/>
    <col min="16130" max="16130" width="15.42578125" style="346" customWidth="1"/>
    <col min="16131" max="16131" width="3" style="346" customWidth="1"/>
    <col min="16132" max="16132" width="2.28515625" style="346" customWidth="1"/>
    <col min="16133" max="16133" width="8.140625" style="346" customWidth="1"/>
    <col min="16134" max="16134" width="2.42578125" style="346" customWidth="1"/>
    <col min="16135" max="16135" width="3.5703125" style="346" customWidth="1"/>
    <col min="16136" max="16136" width="5.85546875" style="346" customWidth="1"/>
    <col min="16137" max="16137" width="1.140625" style="346" customWidth="1"/>
    <col min="16138" max="16138" width="5.140625" style="346" customWidth="1"/>
    <col min="16139" max="16139" width="3.28515625" style="346" customWidth="1"/>
    <col min="16140" max="16140" width="1.28515625" style="346" customWidth="1"/>
    <col min="16141" max="16141" width="2.28515625" style="346" customWidth="1"/>
    <col min="16142" max="16143" width="1.28515625" style="346" customWidth="1"/>
    <col min="16144" max="16144" width="11.85546875" style="346" customWidth="1"/>
    <col min="16145" max="16145" width="1.85546875" style="346" customWidth="1"/>
    <col min="16146" max="16146" width="2" style="346" customWidth="1"/>
    <col min="16147" max="16384" width="6.85546875" style="346" customWidth="1"/>
  </cols>
  <sheetData>
    <row r="1" spans="2:22" ht="9" customHeight="1" x14ac:dyDescent="0.2"/>
    <row r="2" spans="2:22" ht="12.75" customHeight="1" x14ac:dyDescent="0.2">
      <c r="C2" s="468"/>
      <c r="D2" s="468"/>
      <c r="E2" s="469"/>
      <c r="F2" s="469"/>
      <c r="G2" s="469"/>
      <c r="I2" s="470"/>
      <c r="J2" s="470"/>
      <c r="K2" s="470"/>
    </row>
    <row r="3" spans="2:22" ht="11.25" customHeight="1" x14ac:dyDescent="0.2"/>
    <row r="4" spans="2:22" ht="12.75" customHeight="1" x14ac:dyDescent="0.2">
      <c r="K4" s="467" t="s">
        <v>49</v>
      </c>
      <c r="L4" s="467"/>
      <c r="M4" s="467"/>
      <c r="N4" s="467"/>
      <c r="O4" s="467"/>
      <c r="P4" s="467"/>
      <c r="Q4" s="467"/>
      <c r="R4" s="467"/>
      <c r="S4" s="467"/>
      <c r="T4" s="467"/>
    </row>
    <row r="5" spans="2:22" ht="9" customHeight="1" x14ac:dyDescent="0.2"/>
    <row r="6" spans="2:22" ht="12.75" customHeight="1" x14ac:dyDescent="0.2">
      <c r="K6" s="449" t="s">
        <v>158</v>
      </c>
      <c r="L6" s="449"/>
      <c r="M6" s="449"/>
      <c r="N6" s="449"/>
      <c r="O6" s="449"/>
      <c r="P6" s="449"/>
      <c r="Q6" s="449"/>
      <c r="R6" s="449"/>
      <c r="S6" s="449"/>
      <c r="T6" s="449"/>
    </row>
    <row r="7" spans="2:22" ht="31.5" customHeight="1" x14ac:dyDescent="0.2"/>
    <row r="8" spans="2:22" ht="12.75" customHeight="1" x14ac:dyDescent="0.2">
      <c r="B8" s="463" t="s">
        <v>51</v>
      </c>
      <c r="C8" s="463"/>
      <c r="D8" s="463"/>
      <c r="E8" s="463"/>
      <c r="F8" s="463"/>
      <c r="G8" s="463"/>
      <c r="H8" s="463"/>
      <c r="I8" s="463"/>
      <c r="J8" s="463"/>
      <c r="K8" s="463"/>
      <c r="L8" s="463"/>
      <c r="M8" s="463"/>
      <c r="N8" s="463"/>
      <c r="O8" s="463"/>
      <c r="P8" s="463"/>
      <c r="Q8" s="463"/>
      <c r="R8" s="463"/>
      <c r="S8" s="463"/>
      <c r="T8" s="463"/>
      <c r="U8" s="463"/>
      <c r="V8" s="463"/>
    </row>
    <row r="9" spans="2:22" ht="9" customHeight="1" x14ac:dyDescent="0.2"/>
    <row r="10" spans="2:22" ht="15.75" customHeight="1" x14ac:dyDescent="0.2">
      <c r="B10" s="463" t="s">
        <v>52</v>
      </c>
      <c r="C10" s="463"/>
      <c r="D10" s="463"/>
      <c r="E10" s="463"/>
      <c r="F10" s="463"/>
      <c r="G10" s="463"/>
      <c r="H10" s="463"/>
      <c r="I10" s="463"/>
      <c r="J10" s="463"/>
      <c r="K10" s="463"/>
    </row>
    <row r="11" spans="2:22" ht="16.5" customHeight="1" x14ac:dyDescent="0.2"/>
    <row r="12" spans="2:22" ht="18.75" customHeight="1" x14ac:dyDescent="0.2">
      <c r="D12" s="464" t="s">
        <v>53</v>
      </c>
      <c r="E12" s="464"/>
      <c r="F12" s="464"/>
      <c r="G12" s="464"/>
      <c r="H12" s="464"/>
      <c r="I12" s="464"/>
      <c r="N12" s="464" t="s">
        <v>54</v>
      </c>
      <c r="O12" s="464"/>
      <c r="P12" s="464"/>
      <c r="R12" s="449" t="s">
        <v>55</v>
      </c>
      <c r="S12" s="449"/>
      <c r="T12" s="449"/>
      <c r="U12" s="449"/>
      <c r="V12" s="449"/>
    </row>
    <row r="13" spans="2:22" ht="3.75" customHeight="1" x14ac:dyDescent="0.2"/>
    <row r="14" spans="2:22" ht="16.5" customHeight="1" x14ac:dyDescent="0.2">
      <c r="D14" s="461" t="s">
        <v>56</v>
      </c>
      <c r="E14" s="461"/>
      <c r="F14" s="461"/>
      <c r="G14" s="461"/>
      <c r="H14" s="461"/>
      <c r="I14" s="461"/>
      <c r="J14" s="461"/>
      <c r="K14" s="461"/>
      <c r="L14" s="461"/>
      <c r="O14" s="347"/>
      <c r="T14" s="462">
        <v>275</v>
      </c>
      <c r="U14" s="462"/>
    </row>
    <row r="15" spans="2:22" ht="3.75" customHeight="1" x14ac:dyDescent="0.2"/>
    <row r="16" spans="2:22" ht="16.5" customHeight="1" x14ac:dyDescent="0.2">
      <c r="D16" s="461" t="s">
        <v>57</v>
      </c>
      <c r="E16" s="461"/>
      <c r="F16" s="461"/>
      <c r="G16" s="461"/>
      <c r="H16" s="461"/>
      <c r="I16" s="461"/>
      <c r="J16" s="461"/>
      <c r="K16" s="461"/>
      <c r="L16" s="461"/>
      <c r="O16" s="347"/>
      <c r="T16" s="462">
        <v>112</v>
      </c>
      <c r="U16" s="462"/>
    </row>
    <row r="17" spans="4:21" ht="3.75" customHeight="1" x14ac:dyDescent="0.2"/>
    <row r="18" spans="4:21" ht="16.5" customHeight="1" x14ac:dyDescent="0.2">
      <c r="D18" s="461" t="s">
        <v>58</v>
      </c>
      <c r="E18" s="461"/>
      <c r="F18" s="461"/>
      <c r="G18" s="461"/>
      <c r="H18" s="461"/>
      <c r="I18" s="461"/>
      <c r="J18" s="461"/>
      <c r="K18" s="461"/>
      <c r="L18" s="461"/>
      <c r="O18" s="347"/>
      <c r="T18" s="462">
        <v>764</v>
      </c>
      <c r="U18" s="462"/>
    </row>
    <row r="19" spans="4:21" ht="3.75" customHeight="1" x14ac:dyDescent="0.2"/>
    <row r="20" spans="4:21" ht="16.5" customHeight="1" x14ac:dyDescent="0.2">
      <c r="D20" s="461" t="s">
        <v>59</v>
      </c>
      <c r="E20" s="461"/>
      <c r="F20" s="461"/>
      <c r="G20" s="461"/>
      <c r="H20" s="461"/>
      <c r="I20" s="461"/>
      <c r="J20" s="461"/>
      <c r="K20" s="461"/>
      <c r="L20" s="461"/>
      <c r="O20" s="347"/>
      <c r="T20" s="462">
        <v>156</v>
      </c>
      <c r="U20" s="462"/>
    </row>
    <row r="21" spans="4:21" ht="3.75" customHeight="1" x14ac:dyDescent="0.2"/>
    <row r="22" spans="4:21" ht="16.5" customHeight="1" x14ac:dyDescent="0.2">
      <c r="D22" s="461" t="s">
        <v>60</v>
      </c>
      <c r="E22" s="461"/>
      <c r="F22" s="461"/>
      <c r="G22" s="461"/>
      <c r="H22" s="461"/>
      <c r="I22" s="461"/>
      <c r="J22" s="461"/>
      <c r="K22" s="461"/>
      <c r="L22" s="461"/>
      <c r="O22" s="347"/>
      <c r="T22" s="462">
        <v>1</v>
      </c>
      <c r="U22" s="462"/>
    </row>
    <row r="23" spans="4:21" ht="3.75" customHeight="1" x14ac:dyDescent="0.2"/>
    <row r="24" spans="4:21" ht="16.5" customHeight="1" x14ac:dyDescent="0.2">
      <c r="D24" s="461" t="s">
        <v>60</v>
      </c>
      <c r="E24" s="461"/>
      <c r="F24" s="461"/>
      <c r="G24" s="461"/>
      <c r="H24" s="461"/>
      <c r="I24" s="461"/>
      <c r="J24" s="461"/>
      <c r="K24" s="461"/>
      <c r="L24" s="461"/>
      <c r="O24" s="347"/>
      <c r="T24" s="462">
        <v>1</v>
      </c>
      <c r="U24" s="462"/>
    </row>
    <row r="25" spans="4:21" ht="3.75" customHeight="1" x14ac:dyDescent="0.2"/>
    <row r="26" spans="4:21" ht="16.5" customHeight="1" x14ac:dyDescent="0.2">
      <c r="D26" s="461" t="s">
        <v>56</v>
      </c>
      <c r="E26" s="461"/>
      <c r="F26" s="461"/>
      <c r="G26" s="461"/>
      <c r="H26" s="461"/>
      <c r="I26" s="461"/>
      <c r="J26" s="461"/>
      <c r="K26" s="461"/>
      <c r="L26" s="461"/>
      <c r="O26" s="347"/>
      <c r="T26" s="462">
        <v>25</v>
      </c>
      <c r="U26" s="462"/>
    </row>
    <row r="27" spans="4:21" ht="3.75" customHeight="1" x14ac:dyDescent="0.2"/>
    <row r="28" spans="4:21" ht="16.5" customHeight="1" x14ac:dyDescent="0.2">
      <c r="D28" s="461" t="s">
        <v>56</v>
      </c>
      <c r="E28" s="461"/>
      <c r="F28" s="461"/>
      <c r="G28" s="461"/>
      <c r="H28" s="461"/>
      <c r="I28" s="461"/>
      <c r="J28" s="461"/>
      <c r="K28" s="461"/>
      <c r="L28" s="461"/>
      <c r="O28" s="347"/>
      <c r="T28" s="462">
        <v>240</v>
      </c>
      <c r="U28" s="462"/>
    </row>
    <row r="29" spans="4:21" ht="3.75" customHeight="1" x14ac:dyDescent="0.2"/>
    <row r="30" spans="4:21" ht="16.5" customHeight="1" x14ac:dyDescent="0.2">
      <c r="D30" s="461" t="s">
        <v>56</v>
      </c>
      <c r="E30" s="461"/>
      <c r="F30" s="461"/>
      <c r="G30" s="461"/>
      <c r="H30" s="461"/>
      <c r="I30" s="461"/>
      <c r="J30" s="461"/>
      <c r="K30" s="461"/>
      <c r="L30" s="461"/>
      <c r="O30" s="347"/>
      <c r="T30" s="462">
        <v>73</v>
      </c>
      <c r="U30" s="462"/>
    </row>
    <row r="31" spans="4:21" ht="3.75" customHeight="1" x14ac:dyDescent="0.2"/>
    <row r="32" spans="4:21" ht="3.75" customHeight="1" x14ac:dyDescent="0.2"/>
    <row r="33" spans="4:21" ht="16.5" customHeight="1" x14ac:dyDescent="0.2">
      <c r="D33" s="461" t="s">
        <v>61</v>
      </c>
      <c r="E33" s="461"/>
      <c r="F33" s="461"/>
      <c r="G33" s="461"/>
      <c r="H33" s="461"/>
      <c r="I33" s="461"/>
      <c r="J33" s="461"/>
      <c r="K33" s="461"/>
      <c r="L33" s="461"/>
      <c r="O33" s="347"/>
      <c r="T33" s="462">
        <v>4</v>
      </c>
      <c r="U33" s="462"/>
    </row>
    <row r="34" spans="4:21" ht="3.75" customHeight="1" x14ac:dyDescent="0.2"/>
    <row r="35" spans="4:21" ht="16.5" customHeight="1" x14ac:dyDescent="0.2">
      <c r="D35" s="461" t="s">
        <v>62</v>
      </c>
      <c r="E35" s="461"/>
      <c r="F35" s="461"/>
      <c r="G35" s="461"/>
      <c r="H35" s="461"/>
      <c r="I35" s="461"/>
      <c r="J35" s="461"/>
      <c r="K35" s="461"/>
      <c r="L35" s="461"/>
      <c r="O35" s="347"/>
      <c r="T35" s="462">
        <v>24</v>
      </c>
      <c r="U35" s="462"/>
    </row>
    <row r="36" spans="4:21" ht="3.75" customHeight="1" x14ac:dyDescent="0.2"/>
    <row r="37" spans="4:21" ht="16.5" customHeight="1" x14ac:dyDescent="0.2">
      <c r="D37" s="461" t="s">
        <v>63</v>
      </c>
      <c r="E37" s="461"/>
      <c r="F37" s="461"/>
      <c r="G37" s="461"/>
      <c r="H37" s="461"/>
      <c r="I37" s="461"/>
      <c r="J37" s="461"/>
      <c r="K37" s="461"/>
      <c r="L37" s="461"/>
      <c r="O37" s="347"/>
      <c r="T37" s="462">
        <v>301</v>
      </c>
      <c r="U37" s="462"/>
    </row>
    <row r="38" spans="4:21" ht="3.75" customHeight="1" x14ac:dyDescent="0.2"/>
    <row r="39" spans="4:21" ht="3.75" customHeight="1" x14ac:dyDescent="0.2"/>
    <row r="40" spans="4:21" ht="16.5" customHeight="1" x14ac:dyDescent="0.2">
      <c r="D40" s="461" t="s">
        <v>56</v>
      </c>
      <c r="E40" s="461"/>
      <c r="F40" s="461"/>
      <c r="G40" s="461"/>
      <c r="H40" s="461"/>
      <c r="I40" s="461"/>
      <c r="J40" s="461"/>
      <c r="K40" s="461"/>
      <c r="L40" s="461"/>
      <c r="O40" s="347"/>
      <c r="T40" s="462">
        <v>20</v>
      </c>
      <c r="U40" s="462"/>
    </row>
    <row r="41" spans="4:21" ht="3.75" customHeight="1" x14ac:dyDescent="0.2"/>
    <row r="42" spans="4:21" ht="16.5" customHeight="1" x14ac:dyDescent="0.2">
      <c r="D42" s="461" t="s">
        <v>57</v>
      </c>
      <c r="E42" s="461"/>
      <c r="F42" s="461"/>
      <c r="G42" s="461"/>
      <c r="H42" s="461"/>
      <c r="I42" s="461"/>
      <c r="J42" s="461"/>
      <c r="K42" s="461"/>
      <c r="L42" s="461"/>
      <c r="O42" s="347"/>
      <c r="T42" s="462">
        <v>6</v>
      </c>
      <c r="U42" s="462"/>
    </row>
    <row r="43" spans="4:21" ht="3.75" customHeight="1" x14ac:dyDescent="0.2"/>
    <row r="44" spans="4:21" ht="3.75" customHeight="1" x14ac:dyDescent="0.2"/>
    <row r="45" spans="4:21" ht="16.5" customHeight="1" x14ac:dyDescent="0.2">
      <c r="D45" s="461" t="s">
        <v>57</v>
      </c>
      <c r="E45" s="461"/>
      <c r="F45" s="461"/>
      <c r="G45" s="461"/>
      <c r="H45" s="461"/>
      <c r="I45" s="461"/>
      <c r="J45" s="461"/>
      <c r="K45" s="461"/>
      <c r="L45" s="461"/>
      <c r="O45" s="347"/>
      <c r="T45" s="462">
        <v>40</v>
      </c>
      <c r="U45" s="462"/>
    </row>
    <row r="46" spans="4:21" ht="3.75" customHeight="1" x14ac:dyDescent="0.2"/>
    <row r="47" spans="4:21" ht="16.5" customHeight="1" x14ac:dyDescent="0.2">
      <c r="D47" s="461" t="s">
        <v>65</v>
      </c>
      <c r="E47" s="461"/>
      <c r="F47" s="461"/>
      <c r="G47" s="461"/>
      <c r="H47" s="461"/>
      <c r="I47" s="461"/>
      <c r="J47" s="461"/>
      <c r="K47" s="461"/>
      <c r="L47" s="461"/>
      <c r="O47" s="347"/>
      <c r="T47" s="462">
        <v>150</v>
      </c>
      <c r="U47" s="462"/>
    </row>
    <row r="48" spans="4:21" ht="3.75" customHeight="1" x14ac:dyDescent="0.2"/>
    <row r="49" spans="3:21" ht="16.5" customHeight="1" x14ac:dyDescent="0.2">
      <c r="D49" s="461" t="s">
        <v>65</v>
      </c>
      <c r="E49" s="461"/>
      <c r="F49" s="461"/>
      <c r="G49" s="461"/>
      <c r="H49" s="461"/>
      <c r="I49" s="461"/>
      <c r="J49" s="461"/>
      <c r="K49" s="461"/>
      <c r="L49" s="461"/>
      <c r="O49" s="347"/>
      <c r="T49" s="462">
        <v>170</v>
      </c>
      <c r="U49" s="462"/>
    </row>
    <row r="50" spans="3:21" ht="3.75" customHeight="1" x14ac:dyDescent="0.2"/>
    <row r="51" spans="3:21" ht="16.5" customHeight="1" x14ac:dyDescent="0.2">
      <c r="D51" s="461" t="s">
        <v>65</v>
      </c>
      <c r="E51" s="461"/>
      <c r="F51" s="461"/>
      <c r="G51" s="461"/>
      <c r="H51" s="461"/>
      <c r="I51" s="461"/>
      <c r="J51" s="461"/>
      <c r="K51" s="461"/>
      <c r="L51" s="461"/>
      <c r="O51" s="347"/>
      <c r="T51" s="462">
        <v>60</v>
      </c>
      <c r="U51" s="462"/>
    </row>
    <row r="52" spans="3:21" ht="3.75" customHeight="1" x14ac:dyDescent="0.2"/>
    <row r="53" spans="3:21" ht="16.5" customHeight="1" x14ac:dyDescent="0.2">
      <c r="D53" s="461" t="s">
        <v>65</v>
      </c>
      <c r="E53" s="461"/>
      <c r="F53" s="461"/>
      <c r="G53" s="461"/>
      <c r="H53" s="461"/>
      <c r="I53" s="461"/>
      <c r="J53" s="461"/>
      <c r="K53" s="461"/>
      <c r="L53" s="461"/>
      <c r="O53" s="347"/>
      <c r="T53" s="462">
        <v>561</v>
      </c>
      <c r="U53" s="462"/>
    </row>
    <row r="54" spans="3:21" ht="3.75" customHeight="1" x14ac:dyDescent="0.2"/>
    <row r="55" spans="3:21" ht="16.5" customHeight="1" x14ac:dyDescent="0.2">
      <c r="D55" s="461" t="s">
        <v>64</v>
      </c>
      <c r="E55" s="461"/>
      <c r="F55" s="461"/>
      <c r="G55" s="461"/>
      <c r="H55" s="461"/>
      <c r="I55" s="461"/>
      <c r="J55" s="461"/>
      <c r="K55" s="461"/>
      <c r="L55" s="461"/>
      <c r="O55" s="347"/>
      <c r="T55" s="462">
        <v>180</v>
      </c>
      <c r="U55" s="462"/>
    </row>
    <row r="56" spans="3:21" ht="3.75" customHeight="1" x14ac:dyDescent="0.2"/>
    <row r="57" spans="3:21" ht="16.5" customHeight="1" x14ac:dyDescent="0.2">
      <c r="D57" s="461" t="s">
        <v>64</v>
      </c>
      <c r="E57" s="461"/>
      <c r="F57" s="461"/>
      <c r="G57" s="461"/>
      <c r="H57" s="461"/>
      <c r="I57" s="461"/>
      <c r="J57" s="461"/>
      <c r="K57" s="461"/>
      <c r="L57" s="461"/>
      <c r="O57" s="347"/>
      <c r="T57" s="462">
        <v>200</v>
      </c>
      <c r="U57" s="462"/>
    </row>
    <row r="58" spans="3:21" ht="3.75" customHeight="1" x14ac:dyDescent="0.2"/>
    <row r="59" spans="3:21" ht="16.5" customHeight="1" x14ac:dyDescent="0.2">
      <c r="D59" s="461" t="s">
        <v>64</v>
      </c>
      <c r="E59" s="461"/>
      <c r="F59" s="461"/>
      <c r="G59" s="461"/>
      <c r="H59" s="461"/>
      <c r="I59" s="461"/>
      <c r="J59" s="461"/>
      <c r="K59" s="461"/>
      <c r="L59" s="461"/>
      <c r="O59" s="347"/>
      <c r="T59" s="462">
        <v>278</v>
      </c>
      <c r="U59" s="462"/>
    </row>
    <row r="60" spans="3:21" ht="6.75" customHeight="1" x14ac:dyDescent="0.2"/>
    <row r="61" spans="3:21" ht="14.25" customHeight="1" x14ac:dyDescent="0.2">
      <c r="C61" s="464" t="s">
        <v>66</v>
      </c>
      <c r="D61" s="464"/>
      <c r="E61" s="464"/>
      <c r="F61" s="464"/>
      <c r="G61" s="465" t="s">
        <v>67</v>
      </c>
      <c r="H61" s="465"/>
      <c r="I61" s="465"/>
      <c r="J61" s="465"/>
      <c r="K61" s="465"/>
      <c r="L61" s="465"/>
      <c r="S61" s="466">
        <v>3641</v>
      </c>
      <c r="T61" s="466"/>
      <c r="U61" s="466"/>
    </row>
    <row r="62" spans="3:21" ht="8.25" customHeight="1" x14ac:dyDescent="0.2"/>
    <row r="63" spans="3:21" ht="3.75" customHeight="1" x14ac:dyDescent="0.2"/>
    <row r="64" spans="3:21" ht="16.5" customHeight="1" x14ac:dyDescent="0.2">
      <c r="D64" s="461" t="s">
        <v>68</v>
      </c>
      <c r="E64" s="461"/>
      <c r="F64" s="461"/>
      <c r="G64" s="461"/>
      <c r="H64" s="461"/>
      <c r="I64" s="461"/>
      <c r="J64" s="461"/>
      <c r="K64" s="461"/>
      <c r="L64" s="461"/>
      <c r="O64" s="347"/>
      <c r="T64" s="462">
        <v>9</v>
      </c>
      <c r="U64" s="462"/>
    </row>
    <row r="65" spans="3:21" ht="3.75" customHeight="1" x14ac:dyDescent="0.2"/>
    <row r="66" spans="3:21" ht="16.5" customHeight="1" x14ac:dyDescent="0.2">
      <c r="D66" s="461" t="s">
        <v>69</v>
      </c>
      <c r="E66" s="461"/>
      <c r="F66" s="461"/>
      <c r="G66" s="461"/>
      <c r="H66" s="461"/>
      <c r="I66" s="461"/>
      <c r="J66" s="461"/>
      <c r="K66" s="461"/>
      <c r="L66" s="461"/>
      <c r="O66" s="347"/>
      <c r="T66" s="462">
        <v>1</v>
      </c>
      <c r="U66" s="462"/>
    </row>
    <row r="67" spans="3:21" ht="3.75" customHeight="1" x14ac:dyDescent="0.2"/>
    <row r="68" spans="3:21" ht="16.5" customHeight="1" x14ac:dyDescent="0.2">
      <c r="D68" s="461" t="s">
        <v>70</v>
      </c>
      <c r="E68" s="461"/>
      <c r="F68" s="461"/>
      <c r="G68" s="461"/>
      <c r="H68" s="461"/>
      <c r="I68" s="461"/>
      <c r="J68" s="461"/>
      <c r="K68" s="461"/>
      <c r="L68" s="461"/>
      <c r="O68" s="347"/>
      <c r="T68" s="462">
        <v>19</v>
      </c>
      <c r="U68" s="462"/>
    </row>
    <row r="69" spans="3:21" ht="3.75" customHeight="1" x14ac:dyDescent="0.2"/>
    <row r="70" spans="3:21" ht="16.5" customHeight="1" x14ac:dyDescent="0.2">
      <c r="D70" s="461" t="s">
        <v>71</v>
      </c>
      <c r="E70" s="461"/>
      <c r="F70" s="461"/>
      <c r="G70" s="461"/>
      <c r="H70" s="461"/>
      <c r="I70" s="461"/>
      <c r="J70" s="461"/>
      <c r="K70" s="461"/>
      <c r="L70" s="461"/>
      <c r="O70" s="347"/>
      <c r="T70" s="462">
        <v>7</v>
      </c>
      <c r="U70" s="462"/>
    </row>
    <row r="71" spans="3:21" ht="5.25" customHeight="1" x14ac:dyDescent="0.2"/>
    <row r="72" spans="3:21" ht="15" customHeight="1" x14ac:dyDescent="0.2"/>
    <row r="74" spans="3:21" ht="9" customHeight="1" x14ac:dyDescent="0.2"/>
    <row r="75" spans="3:21" ht="9" customHeight="1" x14ac:dyDescent="0.2"/>
    <row r="76" spans="3:21" ht="12.75" customHeight="1" x14ac:dyDescent="0.2">
      <c r="C76" s="468"/>
      <c r="D76" s="468"/>
      <c r="E76" s="469"/>
      <c r="F76" s="469"/>
      <c r="G76" s="469"/>
      <c r="I76" s="470"/>
      <c r="J76" s="470"/>
      <c r="K76" s="470"/>
    </row>
    <row r="77" spans="3:21" ht="11.25" customHeight="1" x14ac:dyDescent="0.2"/>
    <row r="78" spans="3:21" ht="12.75" customHeight="1" x14ac:dyDescent="0.2">
      <c r="K78" s="467" t="s">
        <v>49</v>
      </c>
      <c r="L78" s="467"/>
      <c r="M78" s="467"/>
      <c r="N78" s="467"/>
      <c r="O78" s="467"/>
      <c r="P78" s="467"/>
      <c r="Q78" s="467"/>
      <c r="R78" s="467"/>
      <c r="S78" s="467"/>
      <c r="T78" s="467"/>
    </row>
    <row r="79" spans="3:21" ht="9" customHeight="1" x14ac:dyDescent="0.2"/>
    <row r="80" spans="3:21" ht="12.75" customHeight="1" x14ac:dyDescent="0.2">
      <c r="K80" s="449" t="s">
        <v>50</v>
      </c>
      <c r="L80" s="449"/>
      <c r="M80" s="449"/>
      <c r="N80" s="449"/>
      <c r="O80" s="449"/>
      <c r="P80" s="449"/>
      <c r="Q80" s="449"/>
      <c r="R80" s="449"/>
      <c r="S80" s="449"/>
      <c r="T80" s="449"/>
    </row>
    <row r="81" spans="2:22" ht="31.5" customHeight="1" x14ac:dyDescent="0.2"/>
    <row r="82" spans="2:22" ht="12.75" customHeight="1" x14ac:dyDescent="0.2">
      <c r="B82" s="463" t="s">
        <v>51</v>
      </c>
      <c r="C82" s="463"/>
      <c r="D82" s="463"/>
      <c r="E82" s="463"/>
      <c r="F82" s="463"/>
      <c r="G82" s="463"/>
      <c r="H82" s="463"/>
      <c r="I82" s="463"/>
      <c r="J82" s="463"/>
      <c r="K82" s="463"/>
      <c r="L82" s="463"/>
      <c r="M82" s="463"/>
      <c r="N82" s="463"/>
      <c r="O82" s="463"/>
      <c r="P82" s="463"/>
      <c r="Q82" s="463"/>
      <c r="R82" s="463"/>
      <c r="S82" s="463"/>
      <c r="T82" s="463"/>
      <c r="U82" s="463"/>
      <c r="V82" s="463"/>
    </row>
    <row r="83" spans="2:22" ht="9" customHeight="1" x14ac:dyDescent="0.2"/>
    <row r="84" spans="2:22" ht="15.75" customHeight="1" x14ac:dyDescent="0.2">
      <c r="B84" s="463" t="s">
        <v>52</v>
      </c>
      <c r="C84" s="463"/>
      <c r="D84" s="463"/>
      <c r="E84" s="463"/>
      <c r="F84" s="463"/>
      <c r="G84" s="463"/>
      <c r="H84" s="463"/>
      <c r="I84" s="463"/>
      <c r="J84" s="463"/>
      <c r="K84" s="463"/>
    </row>
    <row r="85" spans="2:22" ht="16.5" customHeight="1" x14ac:dyDescent="0.2"/>
    <row r="86" spans="2:22" ht="18.75" customHeight="1" x14ac:dyDescent="0.2">
      <c r="D86" s="464" t="s">
        <v>53</v>
      </c>
      <c r="E86" s="464"/>
      <c r="F86" s="464"/>
      <c r="G86" s="464"/>
      <c r="H86" s="464"/>
      <c r="I86" s="464"/>
      <c r="N86" s="464" t="s">
        <v>54</v>
      </c>
      <c r="O86" s="464"/>
      <c r="P86" s="464"/>
      <c r="R86" s="449" t="s">
        <v>55</v>
      </c>
      <c r="S86" s="449"/>
      <c r="T86" s="449"/>
      <c r="U86" s="449"/>
      <c r="V86" s="449"/>
    </row>
    <row r="87" spans="2:22" ht="3.75" customHeight="1" x14ac:dyDescent="0.2"/>
    <row r="88" spans="2:22" ht="16.5" customHeight="1" x14ac:dyDescent="0.2">
      <c r="D88" s="461" t="s">
        <v>72</v>
      </c>
      <c r="E88" s="461"/>
      <c r="F88" s="461"/>
      <c r="G88" s="461"/>
      <c r="H88" s="461"/>
      <c r="I88" s="461"/>
      <c r="J88" s="461"/>
      <c r="K88" s="461"/>
      <c r="L88" s="461"/>
      <c r="O88" s="347"/>
      <c r="T88" s="462">
        <v>3</v>
      </c>
      <c r="U88" s="462"/>
    </row>
    <row r="89" spans="2:22" ht="3.75" customHeight="1" x14ac:dyDescent="0.2"/>
    <row r="90" spans="2:22" ht="16.5" customHeight="1" x14ac:dyDescent="0.2">
      <c r="D90" s="461" t="s">
        <v>73</v>
      </c>
      <c r="E90" s="461"/>
      <c r="F90" s="461"/>
      <c r="G90" s="461"/>
      <c r="H90" s="461"/>
      <c r="I90" s="461"/>
      <c r="J90" s="461"/>
      <c r="K90" s="461"/>
      <c r="L90" s="461"/>
      <c r="O90" s="347"/>
      <c r="T90" s="462">
        <v>47</v>
      </c>
      <c r="U90" s="462"/>
    </row>
    <row r="91" spans="2:22" ht="3.75" customHeight="1" x14ac:dyDescent="0.2"/>
    <row r="92" spans="2:22" ht="16.5" customHeight="1" x14ac:dyDescent="0.2">
      <c r="D92" s="461" t="s">
        <v>74</v>
      </c>
      <c r="E92" s="461"/>
      <c r="F92" s="461"/>
      <c r="G92" s="461"/>
      <c r="H92" s="461"/>
      <c r="I92" s="461"/>
      <c r="J92" s="461"/>
      <c r="K92" s="461"/>
      <c r="L92" s="461"/>
      <c r="O92" s="347"/>
      <c r="T92" s="462">
        <v>23</v>
      </c>
      <c r="U92" s="462"/>
    </row>
    <row r="93" spans="2:22" ht="3.75" customHeight="1" x14ac:dyDescent="0.2"/>
    <row r="94" spans="2:22" ht="16.5" customHeight="1" x14ac:dyDescent="0.2">
      <c r="D94" s="461" t="s">
        <v>75</v>
      </c>
      <c r="E94" s="461"/>
      <c r="F94" s="461"/>
      <c r="G94" s="461"/>
      <c r="H94" s="461"/>
      <c r="I94" s="461"/>
      <c r="J94" s="461"/>
      <c r="K94" s="461"/>
      <c r="L94" s="461"/>
      <c r="O94" s="347"/>
      <c r="T94" s="462">
        <v>20</v>
      </c>
      <c r="U94" s="462"/>
    </row>
    <row r="95" spans="2:22" ht="3.75" customHeight="1" x14ac:dyDescent="0.2"/>
    <row r="96" spans="2:22" ht="16.5" customHeight="1" x14ac:dyDescent="0.2">
      <c r="D96" s="461" t="s">
        <v>76</v>
      </c>
      <c r="E96" s="461"/>
      <c r="F96" s="461"/>
      <c r="G96" s="461"/>
      <c r="H96" s="461"/>
      <c r="I96" s="461"/>
      <c r="J96" s="461"/>
      <c r="K96" s="461"/>
      <c r="L96" s="461"/>
      <c r="O96" s="347"/>
      <c r="T96" s="462">
        <v>17</v>
      </c>
      <c r="U96" s="462"/>
    </row>
    <row r="97" spans="4:21" ht="3.75" customHeight="1" x14ac:dyDescent="0.2"/>
    <row r="98" spans="4:21" ht="16.5" customHeight="1" x14ac:dyDescent="0.2">
      <c r="D98" s="461" t="s">
        <v>68</v>
      </c>
      <c r="E98" s="461"/>
      <c r="F98" s="461"/>
      <c r="G98" s="461"/>
      <c r="H98" s="461"/>
      <c r="I98" s="461"/>
      <c r="J98" s="461"/>
      <c r="K98" s="461"/>
      <c r="L98" s="461"/>
      <c r="O98" s="347"/>
      <c r="T98" s="462">
        <v>2</v>
      </c>
      <c r="U98" s="462"/>
    </row>
    <row r="99" spans="4:21" ht="3.75" customHeight="1" x14ac:dyDescent="0.2"/>
    <row r="100" spans="4:21" ht="16.5" customHeight="1" x14ac:dyDescent="0.2">
      <c r="D100" s="461" t="s">
        <v>77</v>
      </c>
      <c r="E100" s="461"/>
      <c r="F100" s="461"/>
      <c r="G100" s="461"/>
      <c r="H100" s="461"/>
      <c r="I100" s="461"/>
      <c r="J100" s="461"/>
      <c r="K100" s="461"/>
      <c r="L100" s="461"/>
      <c r="O100" s="347"/>
      <c r="T100" s="462">
        <v>5</v>
      </c>
      <c r="U100" s="462"/>
    </row>
    <row r="101" spans="4:21" ht="3.75" customHeight="1" x14ac:dyDescent="0.2"/>
    <row r="102" spans="4:21" ht="3.75" customHeight="1" x14ac:dyDescent="0.2"/>
    <row r="103" spans="4:21" ht="16.5" customHeight="1" x14ac:dyDescent="0.2">
      <c r="D103" s="461" t="s">
        <v>68</v>
      </c>
      <c r="E103" s="461"/>
      <c r="F103" s="461"/>
      <c r="G103" s="461"/>
      <c r="H103" s="461"/>
      <c r="I103" s="461"/>
      <c r="J103" s="461"/>
      <c r="K103" s="461"/>
      <c r="L103" s="461"/>
      <c r="O103" s="347"/>
      <c r="T103" s="462">
        <v>24</v>
      </c>
      <c r="U103" s="462"/>
    </row>
    <row r="104" spans="4:21" ht="3.75" customHeight="1" x14ac:dyDescent="0.2"/>
    <row r="105" spans="4:21" ht="16.5" customHeight="1" x14ac:dyDescent="0.2">
      <c r="D105" s="461" t="s">
        <v>79</v>
      </c>
      <c r="E105" s="461"/>
      <c r="F105" s="461"/>
      <c r="G105" s="461"/>
      <c r="H105" s="461"/>
      <c r="I105" s="461"/>
      <c r="J105" s="461"/>
      <c r="K105" s="461"/>
      <c r="L105" s="461"/>
      <c r="O105" s="347"/>
      <c r="T105" s="462">
        <v>49</v>
      </c>
      <c r="U105" s="462"/>
    </row>
    <row r="106" spans="4:21" ht="3.75" customHeight="1" x14ac:dyDescent="0.2"/>
    <row r="107" spans="4:21" ht="16.5" customHeight="1" x14ac:dyDescent="0.2">
      <c r="D107" s="461" t="s">
        <v>76</v>
      </c>
      <c r="E107" s="461"/>
      <c r="F107" s="461"/>
      <c r="G107" s="461"/>
      <c r="H107" s="461"/>
      <c r="I107" s="461"/>
      <c r="J107" s="461"/>
      <c r="K107" s="461"/>
      <c r="L107" s="461"/>
      <c r="O107" s="347"/>
      <c r="T107" s="462">
        <v>24</v>
      </c>
      <c r="U107" s="462"/>
    </row>
    <row r="108" spans="4:21" ht="3.75" customHeight="1" x14ac:dyDescent="0.2"/>
    <row r="109" spans="4:21" ht="16.5" customHeight="1" x14ac:dyDescent="0.2">
      <c r="D109" s="461" t="s">
        <v>80</v>
      </c>
      <c r="E109" s="461"/>
      <c r="F109" s="461"/>
      <c r="G109" s="461"/>
      <c r="H109" s="461"/>
      <c r="I109" s="461"/>
      <c r="J109" s="461"/>
      <c r="K109" s="461"/>
      <c r="L109" s="461"/>
      <c r="O109" s="347"/>
      <c r="T109" s="462">
        <v>11</v>
      </c>
      <c r="U109" s="462"/>
    </row>
    <row r="110" spans="4:21" ht="3.75" customHeight="1" x14ac:dyDescent="0.2"/>
    <row r="111" spans="4:21" ht="16.5" customHeight="1" x14ac:dyDescent="0.2">
      <c r="D111" s="461" t="s">
        <v>78</v>
      </c>
      <c r="E111" s="461"/>
      <c r="F111" s="461"/>
      <c r="G111" s="461"/>
      <c r="H111" s="461"/>
      <c r="I111" s="461"/>
      <c r="J111" s="461"/>
      <c r="K111" s="461"/>
      <c r="L111" s="461"/>
      <c r="O111" s="347"/>
      <c r="T111" s="462">
        <v>1</v>
      </c>
      <c r="U111" s="462"/>
    </row>
    <row r="112" spans="4:21" ht="3.75" customHeight="1" x14ac:dyDescent="0.2"/>
    <row r="113" spans="4:21" ht="16.5" customHeight="1" x14ac:dyDescent="0.2">
      <c r="D113" s="461" t="s">
        <v>81</v>
      </c>
      <c r="E113" s="461"/>
      <c r="F113" s="461"/>
      <c r="G113" s="461"/>
      <c r="H113" s="461"/>
      <c r="I113" s="461"/>
      <c r="J113" s="461"/>
      <c r="K113" s="461"/>
      <c r="L113" s="461"/>
      <c r="O113" s="347"/>
      <c r="T113" s="462">
        <v>10</v>
      </c>
      <c r="U113" s="462"/>
    </row>
    <row r="114" spans="4:21" ht="3.75" customHeight="1" x14ac:dyDescent="0.2"/>
    <row r="115" spans="4:21" ht="16.5" customHeight="1" x14ac:dyDescent="0.2">
      <c r="D115" s="461" t="s">
        <v>82</v>
      </c>
      <c r="E115" s="461"/>
      <c r="F115" s="461"/>
      <c r="G115" s="461"/>
      <c r="H115" s="461"/>
      <c r="I115" s="461"/>
      <c r="J115" s="461"/>
      <c r="K115" s="461"/>
      <c r="L115" s="461"/>
      <c r="O115" s="347"/>
      <c r="T115" s="462">
        <v>13</v>
      </c>
      <c r="U115" s="462"/>
    </row>
    <row r="116" spans="4:21" ht="3.75" customHeight="1" x14ac:dyDescent="0.2"/>
    <row r="117" spans="4:21" ht="16.5" customHeight="1" x14ac:dyDescent="0.2">
      <c r="D117" s="461" t="s">
        <v>83</v>
      </c>
      <c r="E117" s="461"/>
      <c r="F117" s="461"/>
      <c r="G117" s="461"/>
      <c r="H117" s="461"/>
      <c r="I117" s="461"/>
      <c r="J117" s="461"/>
      <c r="K117" s="461"/>
      <c r="L117" s="461"/>
      <c r="O117" s="347"/>
      <c r="T117" s="462">
        <v>4</v>
      </c>
      <c r="U117" s="462"/>
    </row>
    <row r="118" spans="4:21" ht="3.75" customHeight="1" x14ac:dyDescent="0.2"/>
    <row r="119" spans="4:21" ht="16.5" customHeight="1" x14ac:dyDescent="0.2">
      <c r="D119" s="461" t="s">
        <v>80</v>
      </c>
      <c r="E119" s="461"/>
      <c r="F119" s="461"/>
      <c r="G119" s="461"/>
      <c r="H119" s="461"/>
      <c r="I119" s="461"/>
      <c r="J119" s="461"/>
      <c r="K119" s="461"/>
      <c r="L119" s="461"/>
      <c r="O119" s="347"/>
      <c r="T119" s="462">
        <v>9</v>
      </c>
      <c r="U119" s="462"/>
    </row>
    <row r="120" spans="4:21" ht="3.75" customHeight="1" x14ac:dyDescent="0.2"/>
    <row r="121" spans="4:21" ht="16.5" customHeight="1" x14ac:dyDescent="0.2">
      <c r="D121" s="461" t="s">
        <v>84</v>
      </c>
      <c r="E121" s="461"/>
      <c r="F121" s="461"/>
      <c r="G121" s="461"/>
      <c r="H121" s="461"/>
      <c r="I121" s="461"/>
      <c r="J121" s="461"/>
      <c r="K121" s="461"/>
      <c r="L121" s="461"/>
      <c r="O121" s="347"/>
      <c r="T121" s="462">
        <v>16</v>
      </c>
      <c r="U121" s="462"/>
    </row>
    <row r="122" spans="4:21" ht="3.75" customHeight="1" x14ac:dyDescent="0.2"/>
    <row r="123" spans="4:21" ht="16.5" customHeight="1" x14ac:dyDescent="0.2">
      <c r="D123" s="461" t="s">
        <v>85</v>
      </c>
      <c r="E123" s="461"/>
      <c r="F123" s="461"/>
      <c r="G123" s="461"/>
      <c r="H123" s="461"/>
      <c r="I123" s="461"/>
      <c r="J123" s="461"/>
      <c r="K123" s="461"/>
      <c r="L123" s="461"/>
      <c r="O123" s="347"/>
      <c r="T123" s="462">
        <v>11</v>
      </c>
      <c r="U123" s="462"/>
    </row>
    <row r="124" spans="4:21" ht="3.75" customHeight="1" x14ac:dyDescent="0.2"/>
    <row r="125" spans="4:21" ht="16.5" customHeight="1" x14ac:dyDescent="0.2">
      <c r="D125" s="461" t="s">
        <v>86</v>
      </c>
      <c r="E125" s="461"/>
      <c r="F125" s="461"/>
      <c r="G125" s="461"/>
      <c r="H125" s="461"/>
      <c r="I125" s="461"/>
      <c r="J125" s="461"/>
      <c r="K125" s="461"/>
      <c r="L125" s="461"/>
      <c r="O125" s="347"/>
      <c r="T125" s="462">
        <v>13</v>
      </c>
      <c r="U125" s="462"/>
    </row>
    <row r="126" spans="4:21" ht="3.75" customHeight="1" x14ac:dyDescent="0.2"/>
    <row r="127" spans="4:21" ht="16.5" customHeight="1" x14ac:dyDescent="0.2">
      <c r="D127" s="461" t="s">
        <v>78</v>
      </c>
      <c r="E127" s="461"/>
      <c r="F127" s="461"/>
      <c r="G127" s="461"/>
      <c r="H127" s="461"/>
      <c r="I127" s="461"/>
      <c r="J127" s="461"/>
      <c r="K127" s="461"/>
      <c r="L127" s="461"/>
      <c r="O127" s="347"/>
      <c r="T127" s="462">
        <v>4</v>
      </c>
      <c r="U127" s="462"/>
    </row>
    <row r="128" spans="4:21" ht="3.75" customHeight="1" x14ac:dyDescent="0.2"/>
    <row r="129" spans="3:21" ht="16.5" customHeight="1" x14ac:dyDescent="0.2">
      <c r="D129" s="461" t="s">
        <v>82</v>
      </c>
      <c r="E129" s="461"/>
      <c r="F129" s="461"/>
      <c r="G129" s="461"/>
      <c r="H129" s="461"/>
      <c r="I129" s="461"/>
      <c r="J129" s="461"/>
      <c r="K129" s="461"/>
      <c r="L129" s="461"/>
      <c r="O129" s="347"/>
      <c r="T129" s="462">
        <v>19</v>
      </c>
      <c r="U129" s="462"/>
    </row>
    <row r="130" spans="3:21" ht="3.75" customHeight="1" x14ac:dyDescent="0.2"/>
    <row r="131" spans="3:21" ht="16.5" customHeight="1" x14ac:dyDescent="0.2">
      <c r="D131" s="461" t="s">
        <v>78</v>
      </c>
      <c r="E131" s="461"/>
      <c r="F131" s="461"/>
      <c r="G131" s="461"/>
      <c r="H131" s="461"/>
      <c r="I131" s="461"/>
      <c r="J131" s="461"/>
      <c r="K131" s="461"/>
      <c r="L131" s="461"/>
      <c r="O131" s="347"/>
      <c r="T131" s="462">
        <v>2</v>
      </c>
      <c r="U131" s="462"/>
    </row>
    <row r="132" spans="3:21" ht="3.75" customHeight="1" x14ac:dyDescent="0.2"/>
    <row r="133" spans="3:21" ht="16.5" customHeight="1" x14ac:dyDescent="0.2">
      <c r="D133" s="461" t="s">
        <v>78</v>
      </c>
      <c r="E133" s="461"/>
      <c r="F133" s="461"/>
      <c r="G133" s="461"/>
      <c r="H133" s="461"/>
      <c r="I133" s="461"/>
      <c r="J133" s="461"/>
      <c r="K133" s="461"/>
      <c r="L133" s="461"/>
      <c r="O133" s="347"/>
      <c r="T133" s="462">
        <v>4</v>
      </c>
      <c r="U133" s="462"/>
    </row>
    <row r="134" spans="3:21" ht="3.75" customHeight="1" x14ac:dyDescent="0.2"/>
    <row r="135" spans="3:21" ht="16.5" customHeight="1" x14ac:dyDescent="0.2">
      <c r="D135" s="461" t="s">
        <v>87</v>
      </c>
      <c r="E135" s="461"/>
      <c r="F135" s="461"/>
      <c r="G135" s="461"/>
      <c r="H135" s="461"/>
      <c r="I135" s="461"/>
      <c r="J135" s="461"/>
      <c r="K135" s="461"/>
      <c r="L135" s="461"/>
      <c r="O135" s="347"/>
      <c r="T135" s="462">
        <v>7</v>
      </c>
      <c r="U135" s="462"/>
    </row>
    <row r="136" spans="3:21" ht="3.75" customHeight="1" x14ac:dyDescent="0.2"/>
    <row r="137" spans="3:21" ht="16.5" customHeight="1" x14ac:dyDescent="0.2">
      <c r="D137" s="461" t="s">
        <v>88</v>
      </c>
      <c r="E137" s="461"/>
      <c r="F137" s="461"/>
      <c r="G137" s="461"/>
      <c r="H137" s="461"/>
      <c r="I137" s="461"/>
      <c r="J137" s="461"/>
      <c r="K137" s="461"/>
      <c r="L137" s="461"/>
      <c r="O137" s="347"/>
      <c r="T137" s="462">
        <v>12</v>
      </c>
      <c r="U137" s="462"/>
    </row>
    <row r="138" spans="3:21" ht="6.75" customHeight="1" x14ac:dyDescent="0.2"/>
    <row r="139" spans="3:21" ht="14.25" customHeight="1" x14ac:dyDescent="0.2">
      <c r="C139" s="464" t="s">
        <v>66</v>
      </c>
      <c r="D139" s="464"/>
      <c r="E139" s="464"/>
      <c r="F139" s="464"/>
      <c r="G139" s="465" t="s">
        <v>42</v>
      </c>
      <c r="H139" s="465"/>
      <c r="I139" s="465"/>
      <c r="J139" s="465"/>
      <c r="K139" s="465"/>
      <c r="L139" s="465"/>
      <c r="S139" s="466">
        <v>386</v>
      </c>
      <c r="T139" s="466"/>
      <c r="U139" s="466"/>
    </row>
    <row r="140" spans="3:21" ht="8.25" customHeight="1" x14ac:dyDescent="0.2"/>
    <row r="141" spans="3:21" ht="3.75" customHeight="1" x14ac:dyDescent="0.2"/>
    <row r="142" spans="3:21" ht="16.5" customHeight="1" x14ac:dyDescent="0.2">
      <c r="D142" s="461" t="s">
        <v>89</v>
      </c>
      <c r="E142" s="461"/>
      <c r="F142" s="461"/>
      <c r="G142" s="461"/>
      <c r="H142" s="461"/>
      <c r="I142" s="461"/>
      <c r="J142" s="461"/>
      <c r="K142" s="461"/>
      <c r="L142" s="461"/>
      <c r="O142" s="347"/>
      <c r="T142" s="462">
        <v>427</v>
      </c>
      <c r="U142" s="462"/>
    </row>
    <row r="143" spans="3:21" ht="3.75" customHeight="1" x14ac:dyDescent="0.2"/>
    <row r="144" spans="3:21" ht="16.5" customHeight="1" x14ac:dyDescent="0.2">
      <c r="D144" s="461" t="s">
        <v>47</v>
      </c>
      <c r="E144" s="461"/>
      <c r="F144" s="461"/>
      <c r="G144" s="461"/>
      <c r="H144" s="461"/>
      <c r="I144" s="461"/>
      <c r="J144" s="461"/>
      <c r="K144" s="461"/>
      <c r="L144" s="461"/>
      <c r="O144" s="347"/>
      <c r="T144" s="462">
        <v>3171</v>
      </c>
      <c r="U144" s="462"/>
    </row>
    <row r="145" spans="3:21" ht="3.75" customHeight="1" x14ac:dyDescent="0.2"/>
    <row r="146" spans="3:21" ht="16.5" customHeight="1" x14ac:dyDescent="0.2">
      <c r="D146" s="461" t="s">
        <v>90</v>
      </c>
      <c r="E146" s="461"/>
      <c r="F146" s="461"/>
      <c r="G146" s="461"/>
      <c r="H146" s="461"/>
      <c r="I146" s="461"/>
      <c r="J146" s="461"/>
      <c r="K146" s="461"/>
      <c r="L146" s="461"/>
      <c r="O146" s="347"/>
      <c r="T146" s="462">
        <v>206</v>
      </c>
      <c r="U146" s="462"/>
    </row>
    <row r="147" spans="3:21" ht="3.75" customHeight="1" x14ac:dyDescent="0.2"/>
    <row r="148" spans="3:21" ht="16.5" customHeight="1" x14ac:dyDescent="0.2">
      <c r="D148" s="461" t="s">
        <v>91</v>
      </c>
      <c r="E148" s="461"/>
      <c r="F148" s="461"/>
      <c r="G148" s="461"/>
      <c r="H148" s="461"/>
      <c r="I148" s="461"/>
      <c r="J148" s="461"/>
      <c r="K148" s="461"/>
      <c r="L148" s="461"/>
      <c r="O148" s="347"/>
      <c r="T148" s="462">
        <v>54</v>
      </c>
      <c r="U148" s="462"/>
    </row>
    <row r="149" spans="3:21" ht="3.75" customHeight="1" x14ac:dyDescent="0.2"/>
    <row r="150" spans="3:21" ht="16.5" customHeight="1" x14ac:dyDescent="0.2">
      <c r="D150" s="461" t="s">
        <v>92</v>
      </c>
      <c r="E150" s="461"/>
      <c r="F150" s="461"/>
      <c r="G150" s="461"/>
      <c r="H150" s="461"/>
      <c r="I150" s="461"/>
      <c r="J150" s="461"/>
      <c r="K150" s="461"/>
      <c r="L150" s="461"/>
      <c r="O150" s="347"/>
      <c r="T150" s="462">
        <v>54</v>
      </c>
      <c r="U150" s="462"/>
    </row>
    <row r="151" spans="3:21" ht="5.25" customHeight="1" x14ac:dyDescent="0.2"/>
    <row r="152" spans="3:21" ht="15" customHeight="1" x14ac:dyDescent="0.2"/>
    <row r="154" spans="3:21" ht="9" customHeight="1" x14ac:dyDescent="0.2"/>
    <row r="155" spans="3:21" ht="9" customHeight="1" x14ac:dyDescent="0.2"/>
    <row r="156" spans="3:21" ht="12.75" customHeight="1" x14ac:dyDescent="0.2">
      <c r="C156" s="468"/>
      <c r="D156" s="468"/>
      <c r="E156" s="469"/>
      <c r="F156" s="469"/>
      <c r="G156" s="469"/>
      <c r="I156" s="470"/>
      <c r="J156" s="470"/>
      <c r="K156" s="470"/>
    </row>
    <row r="157" spans="3:21" ht="11.25" customHeight="1" x14ac:dyDescent="0.2"/>
    <row r="158" spans="3:21" ht="12.75" customHeight="1" x14ac:dyDescent="0.2">
      <c r="K158" s="467" t="s">
        <v>49</v>
      </c>
      <c r="L158" s="467"/>
      <c r="M158" s="467"/>
      <c r="N158" s="467"/>
      <c r="O158" s="467"/>
      <c r="P158" s="467"/>
      <c r="Q158" s="467"/>
      <c r="R158" s="467"/>
      <c r="S158" s="467"/>
      <c r="T158" s="467"/>
    </row>
    <row r="159" spans="3:21" ht="9" customHeight="1" x14ac:dyDescent="0.2"/>
    <row r="160" spans="3:21" ht="12.75" customHeight="1" x14ac:dyDescent="0.2">
      <c r="K160" s="449" t="s">
        <v>50</v>
      </c>
      <c r="L160" s="449"/>
      <c r="M160" s="449"/>
      <c r="N160" s="449"/>
      <c r="O160" s="449"/>
      <c r="P160" s="449"/>
      <c r="Q160" s="449"/>
      <c r="R160" s="449"/>
      <c r="S160" s="449"/>
      <c r="T160" s="449"/>
    </row>
    <row r="161" spans="2:22" ht="31.5" customHeight="1" x14ac:dyDescent="0.2"/>
    <row r="162" spans="2:22" ht="12.75" customHeight="1" x14ac:dyDescent="0.2">
      <c r="B162" s="463" t="s">
        <v>51</v>
      </c>
      <c r="C162" s="463"/>
      <c r="D162" s="463"/>
      <c r="E162" s="463"/>
      <c r="F162" s="463"/>
      <c r="G162" s="463"/>
      <c r="H162" s="463"/>
      <c r="I162" s="463"/>
      <c r="J162" s="463"/>
      <c r="K162" s="463"/>
      <c r="L162" s="463"/>
      <c r="M162" s="463"/>
      <c r="N162" s="463"/>
      <c r="O162" s="463"/>
      <c r="P162" s="463"/>
      <c r="Q162" s="463"/>
      <c r="R162" s="463"/>
      <c r="S162" s="463"/>
      <c r="T162" s="463"/>
      <c r="U162" s="463"/>
      <c r="V162" s="463"/>
    </row>
    <row r="163" spans="2:22" ht="9" customHeight="1" x14ac:dyDescent="0.2"/>
    <row r="164" spans="2:22" ht="15.75" customHeight="1" x14ac:dyDescent="0.2">
      <c r="B164" s="463" t="s">
        <v>52</v>
      </c>
      <c r="C164" s="463"/>
      <c r="D164" s="463"/>
      <c r="E164" s="463"/>
      <c r="F164" s="463"/>
      <c r="G164" s="463"/>
      <c r="H164" s="463"/>
      <c r="I164" s="463"/>
      <c r="J164" s="463"/>
      <c r="K164" s="463"/>
    </row>
    <row r="165" spans="2:22" ht="16.5" customHeight="1" x14ac:dyDescent="0.2"/>
    <row r="166" spans="2:22" ht="18.75" customHeight="1" x14ac:dyDescent="0.2">
      <c r="D166" s="464" t="s">
        <v>53</v>
      </c>
      <c r="E166" s="464"/>
      <c r="F166" s="464"/>
      <c r="G166" s="464"/>
      <c r="H166" s="464"/>
      <c r="I166" s="464"/>
      <c r="N166" s="464" t="s">
        <v>54</v>
      </c>
      <c r="O166" s="464"/>
      <c r="P166" s="464"/>
      <c r="R166" s="449" t="s">
        <v>55</v>
      </c>
      <c r="S166" s="449"/>
      <c r="T166" s="449"/>
      <c r="U166" s="449"/>
      <c r="V166" s="449"/>
    </row>
    <row r="167" spans="2:22" ht="3.75" customHeight="1" x14ac:dyDescent="0.2"/>
    <row r="168" spans="2:22" ht="16.5" customHeight="1" x14ac:dyDescent="0.2">
      <c r="D168" s="461" t="s">
        <v>93</v>
      </c>
      <c r="E168" s="461"/>
      <c r="F168" s="461"/>
      <c r="G168" s="461"/>
      <c r="H168" s="461"/>
      <c r="I168" s="461"/>
      <c r="J168" s="461"/>
      <c r="K168" s="461"/>
      <c r="L168" s="461"/>
      <c r="O168" s="347"/>
      <c r="T168" s="462">
        <v>24</v>
      </c>
      <c r="U168" s="462"/>
    </row>
    <row r="169" spans="2:22" ht="3.75" customHeight="1" x14ac:dyDescent="0.2"/>
    <row r="170" spans="2:22" ht="16.5" customHeight="1" x14ac:dyDescent="0.2">
      <c r="D170" s="461" t="s">
        <v>94</v>
      </c>
      <c r="E170" s="461"/>
      <c r="F170" s="461"/>
      <c r="G170" s="461"/>
      <c r="H170" s="461"/>
      <c r="I170" s="461"/>
      <c r="J170" s="461"/>
      <c r="K170" s="461"/>
      <c r="L170" s="461"/>
      <c r="O170" s="347"/>
      <c r="T170" s="462">
        <v>84</v>
      </c>
      <c r="U170" s="462"/>
    </row>
    <row r="171" spans="2:22" ht="3.75" customHeight="1" x14ac:dyDescent="0.2"/>
    <row r="172" spans="2:22" ht="16.5" customHeight="1" x14ac:dyDescent="0.2">
      <c r="D172" s="461" t="s">
        <v>95</v>
      </c>
      <c r="E172" s="461"/>
      <c r="F172" s="461"/>
      <c r="G172" s="461"/>
      <c r="H172" s="461"/>
      <c r="I172" s="461"/>
      <c r="J172" s="461"/>
      <c r="K172" s="461"/>
      <c r="L172" s="461"/>
      <c r="O172" s="347"/>
      <c r="T172" s="462">
        <v>144</v>
      </c>
      <c r="U172" s="462"/>
    </row>
    <row r="173" spans="2:22" ht="3.75" customHeight="1" x14ac:dyDescent="0.2"/>
    <row r="174" spans="2:22" ht="3.75" customHeight="1" x14ac:dyDescent="0.2"/>
    <row r="175" spans="2:22" ht="16.5" customHeight="1" x14ac:dyDescent="0.2">
      <c r="D175" s="461" t="s">
        <v>96</v>
      </c>
      <c r="E175" s="461"/>
      <c r="F175" s="461"/>
      <c r="G175" s="461"/>
      <c r="H175" s="461"/>
      <c r="I175" s="461"/>
      <c r="J175" s="461"/>
      <c r="K175" s="461"/>
      <c r="L175" s="461"/>
      <c r="O175" s="347"/>
      <c r="T175" s="462">
        <v>175</v>
      </c>
      <c r="U175" s="462"/>
    </row>
    <row r="176" spans="2:22" ht="3.75" customHeight="1" x14ac:dyDescent="0.2"/>
    <row r="177" spans="3:21" ht="16.5" customHeight="1" x14ac:dyDescent="0.2">
      <c r="D177" s="461" t="s">
        <v>97</v>
      </c>
      <c r="E177" s="461"/>
      <c r="F177" s="461"/>
      <c r="G177" s="461"/>
      <c r="H177" s="461"/>
      <c r="I177" s="461"/>
      <c r="J177" s="461"/>
      <c r="K177" s="461"/>
      <c r="L177" s="461"/>
      <c r="O177" s="347"/>
      <c r="T177" s="462">
        <v>43</v>
      </c>
      <c r="U177" s="462"/>
    </row>
    <row r="178" spans="3:21" ht="3.75" customHeight="1" x14ac:dyDescent="0.2"/>
    <row r="179" spans="3:21" ht="16.5" customHeight="1" x14ac:dyDescent="0.2">
      <c r="D179" s="461" t="s">
        <v>98</v>
      </c>
      <c r="E179" s="461"/>
      <c r="F179" s="461"/>
      <c r="G179" s="461"/>
      <c r="H179" s="461"/>
      <c r="I179" s="461"/>
      <c r="J179" s="461"/>
      <c r="K179" s="461"/>
      <c r="L179" s="461"/>
      <c r="O179" s="347"/>
      <c r="T179" s="462">
        <v>3431</v>
      </c>
      <c r="U179" s="462"/>
    </row>
    <row r="180" spans="3:21" ht="3.75" customHeight="1" x14ac:dyDescent="0.2"/>
    <row r="181" spans="3:21" ht="16.5" customHeight="1" x14ac:dyDescent="0.2">
      <c r="D181" s="461" t="s">
        <v>99</v>
      </c>
      <c r="E181" s="461"/>
      <c r="F181" s="461"/>
      <c r="G181" s="461"/>
      <c r="H181" s="461"/>
      <c r="I181" s="461"/>
      <c r="J181" s="461"/>
      <c r="K181" s="461"/>
      <c r="L181" s="461"/>
      <c r="O181" s="347"/>
      <c r="T181" s="462">
        <v>185</v>
      </c>
      <c r="U181" s="462"/>
    </row>
    <row r="182" spans="3:21" ht="3.75" customHeight="1" x14ac:dyDescent="0.2"/>
    <row r="183" spans="3:21" ht="16.5" customHeight="1" x14ac:dyDescent="0.2">
      <c r="D183" s="461" t="s">
        <v>100</v>
      </c>
      <c r="E183" s="461"/>
      <c r="F183" s="461"/>
      <c r="G183" s="461"/>
      <c r="H183" s="461"/>
      <c r="I183" s="461"/>
      <c r="J183" s="461"/>
      <c r="K183" s="461"/>
      <c r="L183" s="461"/>
      <c r="O183" s="347"/>
      <c r="T183" s="462">
        <v>955</v>
      </c>
      <c r="U183" s="462"/>
    </row>
    <row r="184" spans="3:21" ht="3.75" customHeight="1" x14ac:dyDescent="0.2"/>
    <row r="185" spans="3:21" ht="16.5" customHeight="1" x14ac:dyDescent="0.2">
      <c r="D185" s="461" t="s">
        <v>101</v>
      </c>
      <c r="E185" s="461"/>
      <c r="F185" s="461"/>
      <c r="G185" s="461"/>
      <c r="H185" s="461"/>
      <c r="I185" s="461"/>
      <c r="J185" s="461"/>
      <c r="K185" s="461"/>
      <c r="L185" s="461"/>
      <c r="O185" s="347"/>
      <c r="T185" s="462">
        <v>906</v>
      </c>
      <c r="U185" s="462"/>
    </row>
    <row r="186" spans="3:21" ht="3.75" customHeight="1" x14ac:dyDescent="0.2"/>
    <row r="187" spans="3:21" ht="16.5" customHeight="1" x14ac:dyDescent="0.2">
      <c r="D187" s="461" t="s">
        <v>99</v>
      </c>
      <c r="E187" s="461"/>
      <c r="F187" s="461"/>
      <c r="G187" s="461"/>
      <c r="H187" s="461"/>
      <c r="I187" s="461"/>
      <c r="J187" s="461"/>
      <c r="K187" s="461"/>
      <c r="L187" s="461"/>
      <c r="O187" s="347"/>
      <c r="T187" s="462">
        <v>1097</v>
      </c>
      <c r="U187" s="462"/>
    </row>
    <row r="188" spans="3:21" ht="6.75" customHeight="1" x14ac:dyDescent="0.2"/>
    <row r="189" spans="3:21" ht="14.25" customHeight="1" x14ac:dyDescent="0.2">
      <c r="C189" s="464" t="s">
        <v>66</v>
      </c>
      <c r="D189" s="464"/>
      <c r="E189" s="464"/>
      <c r="F189" s="464"/>
      <c r="G189" s="465" t="s">
        <v>102</v>
      </c>
      <c r="H189" s="465"/>
      <c r="I189" s="465"/>
      <c r="J189" s="465"/>
      <c r="K189" s="465"/>
      <c r="L189" s="465"/>
      <c r="S189" s="466">
        <v>10956</v>
      </c>
      <c r="T189" s="466"/>
      <c r="U189" s="466"/>
    </row>
    <row r="190" spans="3:21" ht="8.25" customHeight="1" x14ac:dyDescent="0.2"/>
    <row r="191" spans="3:21" ht="3.75" customHeight="1" x14ac:dyDescent="0.2"/>
    <row r="192" spans="3:21" ht="16.5" customHeight="1" x14ac:dyDescent="0.2">
      <c r="D192" s="461" t="s">
        <v>103</v>
      </c>
      <c r="E192" s="461"/>
      <c r="F192" s="461"/>
      <c r="G192" s="461"/>
      <c r="H192" s="461"/>
      <c r="I192" s="461"/>
      <c r="J192" s="461"/>
      <c r="K192" s="461"/>
      <c r="L192" s="461"/>
      <c r="O192" s="347"/>
      <c r="T192" s="462">
        <v>318</v>
      </c>
      <c r="U192" s="462"/>
    </row>
    <row r="193" spans="3:21" ht="3.75" customHeight="1" x14ac:dyDescent="0.2"/>
    <row r="194" spans="3:21" ht="16.5" customHeight="1" x14ac:dyDescent="0.2">
      <c r="D194" s="461" t="s">
        <v>104</v>
      </c>
      <c r="E194" s="461"/>
      <c r="F194" s="461"/>
      <c r="G194" s="461"/>
      <c r="H194" s="461"/>
      <c r="I194" s="461"/>
      <c r="J194" s="461"/>
      <c r="K194" s="461"/>
      <c r="L194" s="461"/>
      <c r="O194" s="347"/>
      <c r="T194" s="462">
        <v>31</v>
      </c>
      <c r="U194" s="462"/>
    </row>
    <row r="195" spans="3:21" ht="3.75" customHeight="1" x14ac:dyDescent="0.2"/>
    <row r="196" spans="3:21" ht="16.5" customHeight="1" x14ac:dyDescent="0.2">
      <c r="D196" s="461" t="s">
        <v>105</v>
      </c>
      <c r="E196" s="461"/>
      <c r="F196" s="461"/>
      <c r="G196" s="461"/>
      <c r="H196" s="461"/>
      <c r="I196" s="461"/>
      <c r="J196" s="461"/>
      <c r="K196" s="461"/>
      <c r="L196" s="461"/>
      <c r="O196" s="347"/>
      <c r="T196" s="462">
        <v>49</v>
      </c>
      <c r="U196" s="462"/>
    </row>
    <row r="197" spans="3:21" ht="3.75" customHeight="1" x14ac:dyDescent="0.2"/>
    <row r="198" spans="3:21" ht="16.5" customHeight="1" x14ac:dyDescent="0.2">
      <c r="D198" s="461" t="s">
        <v>106</v>
      </c>
      <c r="E198" s="461"/>
      <c r="F198" s="461"/>
      <c r="G198" s="461"/>
      <c r="H198" s="461"/>
      <c r="I198" s="461"/>
      <c r="J198" s="461"/>
      <c r="K198" s="461"/>
      <c r="L198" s="461"/>
      <c r="O198" s="347"/>
      <c r="T198" s="462">
        <v>55</v>
      </c>
      <c r="U198" s="462"/>
    </row>
    <row r="199" spans="3:21" ht="6.75" customHeight="1" x14ac:dyDescent="0.2"/>
    <row r="200" spans="3:21" ht="14.25" customHeight="1" x14ac:dyDescent="0.2">
      <c r="C200" s="464" t="s">
        <v>66</v>
      </c>
      <c r="D200" s="464"/>
      <c r="E200" s="464"/>
      <c r="F200" s="464"/>
      <c r="G200" s="465" t="s">
        <v>107</v>
      </c>
      <c r="H200" s="465"/>
      <c r="I200" s="465"/>
      <c r="J200" s="465"/>
      <c r="K200" s="465"/>
      <c r="L200" s="465"/>
      <c r="S200" s="466">
        <v>453</v>
      </c>
      <c r="T200" s="466"/>
      <c r="U200" s="466"/>
    </row>
    <row r="201" spans="3:21" ht="8.25" customHeight="1" x14ac:dyDescent="0.2"/>
    <row r="202" spans="3:21" ht="3.75" customHeight="1" x14ac:dyDescent="0.2"/>
    <row r="203" spans="3:21" ht="16.5" customHeight="1" x14ac:dyDescent="0.2">
      <c r="D203" s="461" t="s">
        <v>108</v>
      </c>
      <c r="E203" s="461"/>
      <c r="F203" s="461"/>
      <c r="G203" s="461"/>
      <c r="H203" s="461"/>
      <c r="I203" s="461"/>
      <c r="J203" s="461"/>
      <c r="K203" s="461"/>
      <c r="L203" s="461"/>
      <c r="O203" s="347"/>
      <c r="T203" s="462">
        <v>715</v>
      </c>
      <c r="U203" s="462"/>
    </row>
    <row r="204" spans="3:21" ht="3.75" customHeight="1" x14ac:dyDescent="0.2"/>
    <row r="205" spans="3:21" ht="3.75" customHeight="1" x14ac:dyDescent="0.2"/>
    <row r="206" spans="3:21" ht="16.5" customHeight="1" x14ac:dyDescent="0.2">
      <c r="D206" s="461" t="s">
        <v>109</v>
      </c>
      <c r="E206" s="461"/>
      <c r="F206" s="461"/>
      <c r="G206" s="461"/>
      <c r="H206" s="461"/>
      <c r="I206" s="461"/>
      <c r="J206" s="461"/>
      <c r="K206" s="461"/>
      <c r="L206" s="461"/>
      <c r="O206" s="347"/>
      <c r="T206" s="462">
        <v>386</v>
      </c>
      <c r="U206" s="462"/>
    </row>
    <row r="207" spans="3:21" ht="3.75" customHeight="1" x14ac:dyDescent="0.2"/>
    <row r="208" spans="3:21" ht="16.5" customHeight="1" x14ac:dyDescent="0.2">
      <c r="D208" s="461" t="s">
        <v>108</v>
      </c>
      <c r="E208" s="461"/>
      <c r="F208" s="461"/>
      <c r="G208" s="461"/>
      <c r="H208" s="461"/>
      <c r="I208" s="461"/>
      <c r="J208" s="461"/>
      <c r="K208" s="461"/>
      <c r="L208" s="461"/>
      <c r="O208" s="347"/>
      <c r="T208" s="462">
        <v>501</v>
      </c>
      <c r="U208" s="462"/>
    </row>
    <row r="209" spans="4:21" ht="3.75" customHeight="1" x14ac:dyDescent="0.2"/>
    <row r="210" spans="4:21" ht="16.5" customHeight="1" x14ac:dyDescent="0.2">
      <c r="D210" s="461" t="s">
        <v>110</v>
      </c>
      <c r="E210" s="461"/>
      <c r="F210" s="461"/>
      <c r="G210" s="461"/>
      <c r="H210" s="461"/>
      <c r="I210" s="461"/>
      <c r="J210" s="461"/>
      <c r="K210" s="461"/>
      <c r="L210" s="461"/>
      <c r="O210" s="347"/>
      <c r="T210" s="462">
        <v>1166</v>
      </c>
      <c r="U210" s="462"/>
    </row>
    <row r="211" spans="4:21" ht="3.75" customHeight="1" x14ac:dyDescent="0.2"/>
    <row r="212" spans="4:21" ht="16.5" customHeight="1" x14ac:dyDescent="0.2">
      <c r="D212" s="461" t="s">
        <v>110</v>
      </c>
      <c r="E212" s="461"/>
      <c r="F212" s="461"/>
      <c r="G212" s="461"/>
      <c r="H212" s="461"/>
      <c r="I212" s="461"/>
      <c r="J212" s="461"/>
      <c r="K212" s="461"/>
      <c r="L212" s="461"/>
      <c r="O212" s="347"/>
      <c r="T212" s="462">
        <v>619</v>
      </c>
      <c r="U212" s="462"/>
    </row>
    <row r="213" spans="4:21" ht="3.75" customHeight="1" x14ac:dyDescent="0.2"/>
    <row r="214" spans="4:21" ht="16.5" customHeight="1" x14ac:dyDescent="0.2">
      <c r="D214" s="461" t="s">
        <v>111</v>
      </c>
      <c r="E214" s="461"/>
      <c r="F214" s="461"/>
      <c r="G214" s="461"/>
      <c r="H214" s="461"/>
      <c r="I214" s="461"/>
      <c r="J214" s="461"/>
      <c r="K214" s="461"/>
      <c r="L214" s="461"/>
      <c r="O214" s="347"/>
      <c r="T214" s="462">
        <v>181</v>
      </c>
      <c r="U214" s="462"/>
    </row>
    <row r="215" spans="4:21" ht="3.75" customHeight="1" x14ac:dyDescent="0.2"/>
    <row r="216" spans="4:21" ht="16.5" customHeight="1" x14ac:dyDescent="0.2">
      <c r="D216" s="461" t="s">
        <v>111</v>
      </c>
      <c r="E216" s="461"/>
      <c r="F216" s="461"/>
      <c r="G216" s="461"/>
      <c r="H216" s="461"/>
      <c r="I216" s="461"/>
      <c r="J216" s="461"/>
      <c r="K216" s="461"/>
      <c r="L216" s="461"/>
      <c r="O216" s="347"/>
      <c r="T216" s="462">
        <v>57</v>
      </c>
      <c r="U216" s="462"/>
    </row>
    <row r="217" spans="4:21" ht="3.75" customHeight="1" x14ac:dyDescent="0.2"/>
    <row r="218" spans="4:21" ht="16.5" customHeight="1" x14ac:dyDescent="0.2">
      <c r="D218" s="461" t="s">
        <v>112</v>
      </c>
      <c r="E218" s="461"/>
      <c r="F218" s="461"/>
      <c r="G218" s="461"/>
      <c r="H218" s="461"/>
      <c r="I218" s="461"/>
      <c r="J218" s="461"/>
      <c r="K218" s="461"/>
      <c r="L218" s="461"/>
      <c r="O218" s="347"/>
      <c r="T218" s="462">
        <v>9</v>
      </c>
      <c r="U218" s="462"/>
    </row>
    <row r="219" spans="4:21" ht="3.75" customHeight="1" x14ac:dyDescent="0.2"/>
    <row r="220" spans="4:21" ht="16.5" customHeight="1" x14ac:dyDescent="0.2">
      <c r="D220" s="461" t="s">
        <v>112</v>
      </c>
      <c r="E220" s="461"/>
      <c r="F220" s="461"/>
      <c r="G220" s="461"/>
      <c r="H220" s="461"/>
      <c r="I220" s="461"/>
      <c r="J220" s="461"/>
      <c r="K220" s="461"/>
      <c r="L220" s="461"/>
      <c r="O220" s="347"/>
      <c r="T220" s="462">
        <v>12</v>
      </c>
      <c r="U220" s="462"/>
    </row>
    <row r="221" spans="4:21" ht="3.75" customHeight="1" x14ac:dyDescent="0.2"/>
    <row r="222" spans="4:21" ht="16.5" customHeight="1" x14ac:dyDescent="0.2">
      <c r="D222" s="461" t="s">
        <v>112</v>
      </c>
      <c r="E222" s="461"/>
      <c r="F222" s="461"/>
      <c r="G222" s="461"/>
      <c r="H222" s="461"/>
      <c r="I222" s="461"/>
      <c r="J222" s="461"/>
      <c r="K222" s="461"/>
      <c r="L222" s="461"/>
      <c r="O222" s="347"/>
      <c r="T222" s="462">
        <v>23</v>
      </c>
      <c r="U222" s="462"/>
    </row>
    <row r="223" spans="4:21" ht="3.75" customHeight="1" x14ac:dyDescent="0.2"/>
    <row r="224" spans="4:21" ht="16.5" customHeight="1" x14ac:dyDescent="0.2">
      <c r="D224" s="461" t="s">
        <v>112</v>
      </c>
      <c r="E224" s="461"/>
      <c r="F224" s="461"/>
      <c r="G224" s="461"/>
      <c r="H224" s="461"/>
      <c r="I224" s="461"/>
      <c r="J224" s="461"/>
      <c r="K224" s="461"/>
      <c r="L224" s="461"/>
      <c r="O224" s="347"/>
      <c r="T224" s="462">
        <v>8</v>
      </c>
      <c r="U224" s="462"/>
    </row>
    <row r="225" spans="2:22" ht="3.75" customHeight="1" x14ac:dyDescent="0.2"/>
    <row r="226" spans="2:22" ht="16.5" customHeight="1" x14ac:dyDescent="0.2">
      <c r="D226" s="461" t="s">
        <v>112</v>
      </c>
      <c r="E226" s="461"/>
      <c r="F226" s="461"/>
      <c r="G226" s="461"/>
      <c r="H226" s="461"/>
      <c r="I226" s="461"/>
      <c r="J226" s="461"/>
      <c r="K226" s="461"/>
      <c r="L226" s="461"/>
      <c r="O226" s="347"/>
      <c r="T226" s="462">
        <v>21</v>
      </c>
      <c r="U226" s="462"/>
    </row>
    <row r="227" spans="2:22" ht="14.25" customHeight="1" x14ac:dyDescent="0.2"/>
    <row r="228" spans="2:22" ht="15" customHeight="1" x14ac:dyDescent="0.2"/>
    <row r="230" spans="2:22" ht="9" customHeight="1" x14ac:dyDescent="0.2"/>
    <row r="231" spans="2:22" ht="9" customHeight="1" x14ac:dyDescent="0.2"/>
    <row r="232" spans="2:22" ht="12.75" customHeight="1" x14ac:dyDescent="0.2">
      <c r="C232" s="468"/>
      <c r="D232" s="468"/>
      <c r="E232" s="469"/>
      <c r="F232" s="469"/>
      <c r="G232" s="469"/>
      <c r="I232" s="470"/>
      <c r="J232" s="470"/>
      <c r="K232" s="470"/>
    </row>
    <row r="233" spans="2:22" ht="11.25" customHeight="1" x14ac:dyDescent="0.2"/>
    <row r="234" spans="2:22" ht="12.75" customHeight="1" x14ac:dyDescent="0.2">
      <c r="K234" s="467" t="s">
        <v>49</v>
      </c>
      <c r="L234" s="467"/>
      <c r="M234" s="467"/>
      <c r="N234" s="467"/>
      <c r="O234" s="467"/>
      <c r="P234" s="467"/>
      <c r="Q234" s="467"/>
      <c r="R234" s="467"/>
      <c r="S234" s="467"/>
      <c r="T234" s="467"/>
    </row>
    <row r="235" spans="2:22" ht="9" customHeight="1" x14ac:dyDescent="0.2"/>
    <row r="236" spans="2:22" ht="12.75" customHeight="1" x14ac:dyDescent="0.2">
      <c r="K236" s="449" t="s">
        <v>50</v>
      </c>
      <c r="L236" s="449"/>
      <c r="M236" s="449"/>
      <c r="N236" s="449"/>
      <c r="O236" s="449"/>
      <c r="P236" s="449"/>
      <c r="Q236" s="449"/>
      <c r="R236" s="449"/>
      <c r="S236" s="449"/>
      <c r="T236" s="449"/>
    </row>
    <row r="237" spans="2:22" ht="31.5" customHeight="1" x14ac:dyDescent="0.2"/>
    <row r="238" spans="2:22" ht="12.75" customHeight="1" x14ac:dyDescent="0.2">
      <c r="B238" s="463" t="s">
        <v>51</v>
      </c>
      <c r="C238" s="463"/>
      <c r="D238" s="463"/>
      <c r="E238" s="463"/>
      <c r="F238" s="463"/>
      <c r="G238" s="463"/>
      <c r="H238" s="463"/>
      <c r="I238" s="463"/>
      <c r="J238" s="463"/>
      <c r="K238" s="463"/>
      <c r="L238" s="463"/>
      <c r="M238" s="463"/>
      <c r="N238" s="463"/>
      <c r="O238" s="463"/>
      <c r="P238" s="463"/>
      <c r="Q238" s="463"/>
      <c r="R238" s="463"/>
      <c r="S238" s="463"/>
      <c r="T238" s="463"/>
      <c r="U238" s="463"/>
      <c r="V238" s="463"/>
    </row>
    <row r="239" spans="2:22" ht="9" customHeight="1" x14ac:dyDescent="0.2"/>
    <row r="240" spans="2:22" ht="15.75" customHeight="1" x14ac:dyDescent="0.2">
      <c r="B240" s="463" t="s">
        <v>52</v>
      </c>
      <c r="C240" s="463"/>
      <c r="D240" s="463"/>
      <c r="E240" s="463"/>
      <c r="F240" s="463"/>
      <c r="G240" s="463"/>
      <c r="H240" s="463"/>
      <c r="I240" s="463"/>
      <c r="J240" s="463"/>
      <c r="K240" s="463"/>
    </row>
    <row r="241" spans="3:22" ht="16.5" customHeight="1" x14ac:dyDescent="0.2"/>
    <row r="242" spans="3:22" ht="18.75" customHeight="1" x14ac:dyDescent="0.2">
      <c r="D242" s="464" t="s">
        <v>53</v>
      </c>
      <c r="E242" s="464"/>
      <c r="F242" s="464"/>
      <c r="G242" s="464"/>
      <c r="H242" s="464"/>
      <c r="I242" s="464"/>
      <c r="N242" s="464" t="s">
        <v>54</v>
      </c>
      <c r="O242" s="464"/>
      <c r="P242" s="464"/>
      <c r="R242" s="449" t="s">
        <v>55</v>
      </c>
      <c r="S242" s="449"/>
      <c r="T242" s="449"/>
      <c r="U242" s="449"/>
      <c r="V242" s="449"/>
    </row>
    <row r="243" spans="3:22" ht="3.75" customHeight="1" x14ac:dyDescent="0.2"/>
    <row r="244" spans="3:22" ht="16.5" customHeight="1" x14ac:dyDescent="0.2">
      <c r="D244" s="461" t="s">
        <v>112</v>
      </c>
      <c r="E244" s="461"/>
      <c r="F244" s="461"/>
      <c r="G244" s="461"/>
      <c r="H244" s="461"/>
      <c r="I244" s="461"/>
      <c r="J244" s="461"/>
      <c r="K244" s="461"/>
      <c r="L244" s="461"/>
      <c r="O244" s="347"/>
      <c r="T244" s="462">
        <v>12</v>
      </c>
      <c r="U244" s="462"/>
    </row>
    <row r="245" spans="3:22" ht="3.75" customHeight="1" x14ac:dyDescent="0.2"/>
    <row r="246" spans="3:22" ht="16.5" customHeight="1" x14ac:dyDescent="0.2">
      <c r="D246" s="461" t="s">
        <v>112</v>
      </c>
      <c r="E246" s="461"/>
      <c r="F246" s="461"/>
      <c r="G246" s="461"/>
      <c r="H246" s="461"/>
      <c r="I246" s="461"/>
      <c r="J246" s="461"/>
      <c r="K246" s="461"/>
      <c r="L246" s="461"/>
      <c r="O246" s="347"/>
      <c r="T246" s="462">
        <v>15</v>
      </c>
      <c r="U246" s="462"/>
    </row>
    <row r="247" spans="3:22" ht="3.75" customHeight="1" x14ac:dyDescent="0.2"/>
    <row r="248" spans="3:22" ht="16.5" customHeight="1" x14ac:dyDescent="0.2">
      <c r="D248" s="461" t="s">
        <v>112</v>
      </c>
      <c r="E248" s="461"/>
      <c r="F248" s="461"/>
      <c r="G248" s="461"/>
      <c r="H248" s="461"/>
      <c r="I248" s="461"/>
      <c r="J248" s="461"/>
      <c r="K248" s="461"/>
      <c r="L248" s="461"/>
      <c r="O248" s="347"/>
      <c r="T248" s="462">
        <v>16</v>
      </c>
      <c r="U248" s="462"/>
    </row>
    <row r="249" spans="3:22" ht="3.75" customHeight="1" x14ac:dyDescent="0.2"/>
    <row r="250" spans="3:22" ht="3.75" customHeight="1" x14ac:dyDescent="0.2"/>
    <row r="251" spans="3:22" ht="16.5" customHeight="1" x14ac:dyDescent="0.2">
      <c r="D251" s="461" t="s">
        <v>113</v>
      </c>
      <c r="E251" s="461"/>
      <c r="F251" s="461"/>
      <c r="G251" s="461"/>
      <c r="H251" s="461"/>
      <c r="I251" s="461"/>
      <c r="J251" s="461"/>
      <c r="K251" s="461"/>
      <c r="L251" s="461"/>
      <c r="O251" s="347"/>
      <c r="T251" s="462">
        <v>134</v>
      </c>
      <c r="U251" s="462"/>
    </row>
    <row r="252" spans="3:22" ht="3.75" customHeight="1" x14ac:dyDescent="0.2"/>
    <row r="253" spans="3:22" ht="16.5" customHeight="1" x14ac:dyDescent="0.2">
      <c r="D253" s="461" t="s">
        <v>112</v>
      </c>
      <c r="E253" s="461"/>
      <c r="F253" s="461"/>
      <c r="G253" s="461"/>
      <c r="H253" s="461"/>
      <c r="I253" s="461"/>
      <c r="J253" s="461"/>
      <c r="K253" s="461"/>
      <c r="L253" s="461"/>
      <c r="O253" s="347"/>
      <c r="T253" s="462">
        <v>10</v>
      </c>
      <c r="U253" s="462"/>
    </row>
    <row r="254" spans="3:22" ht="6.75" customHeight="1" x14ac:dyDescent="0.2"/>
    <row r="255" spans="3:22" ht="14.25" customHeight="1" x14ac:dyDescent="0.2">
      <c r="C255" s="464" t="s">
        <v>66</v>
      </c>
      <c r="D255" s="464"/>
      <c r="E255" s="464"/>
      <c r="F255" s="464"/>
      <c r="G255" s="465" t="s">
        <v>114</v>
      </c>
      <c r="H255" s="465"/>
      <c r="I255" s="465"/>
      <c r="J255" s="465"/>
      <c r="K255" s="465"/>
      <c r="L255" s="465"/>
      <c r="S255" s="466">
        <v>3885</v>
      </c>
      <c r="T255" s="466"/>
      <c r="U255" s="466"/>
    </row>
    <row r="256" spans="3:22" ht="8.25" customHeight="1" x14ac:dyDescent="0.2"/>
    <row r="257" spans="3:21" ht="3.75" customHeight="1" x14ac:dyDescent="0.2"/>
    <row r="258" spans="3:21" ht="16.5" customHeight="1" x14ac:dyDescent="0.2">
      <c r="D258" s="461" t="s">
        <v>115</v>
      </c>
      <c r="E258" s="461"/>
      <c r="F258" s="461"/>
      <c r="G258" s="461"/>
      <c r="H258" s="461"/>
      <c r="I258" s="461"/>
      <c r="J258" s="461"/>
      <c r="K258" s="461"/>
      <c r="L258" s="461"/>
      <c r="O258" s="347"/>
      <c r="T258" s="462">
        <v>7</v>
      </c>
      <c r="U258" s="462"/>
    </row>
    <row r="259" spans="3:21" ht="3.75" customHeight="1" x14ac:dyDescent="0.2"/>
    <row r="260" spans="3:21" ht="16.5" customHeight="1" x14ac:dyDescent="0.2">
      <c r="D260" s="461" t="s">
        <v>116</v>
      </c>
      <c r="E260" s="461"/>
      <c r="F260" s="461"/>
      <c r="G260" s="461"/>
      <c r="H260" s="461"/>
      <c r="I260" s="461"/>
      <c r="J260" s="461"/>
      <c r="K260" s="461"/>
      <c r="L260" s="461"/>
      <c r="O260" s="347"/>
      <c r="T260" s="462">
        <v>2</v>
      </c>
      <c r="U260" s="462"/>
    </row>
    <row r="261" spans="3:21" ht="3.75" customHeight="1" x14ac:dyDescent="0.2"/>
    <row r="262" spans="3:21" ht="16.5" customHeight="1" x14ac:dyDescent="0.2">
      <c r="D262" s="461" t="s">
        <v>117</v>
      </c>
      <c r="E262" s="461"/>
      <c r="F262" s="461"/>
      <c r="G262" s="461"/>
      <c r="H262" s="461"/>
      <c r="I262" s="461"/>
      <c r="J262" s="461"/>
      <c r="K262" s="461"/>
      <c r="L262" s="461"/>
      <c r="O262" s="347"/>
      <c r="T262" s="462">
        <v>3</v>
      </c>
      <c r="U262" s="462"/>
    </row>
    <row r="263" spans="3:21" ht="3.75" customHeight="1" x14ac:dyDescent="0.2"/>
    <row r="264" spans="3:21" ht="16.5" customHeight="1" x14ac:dyDescent="0.2">
      <c r="D264" s="461" t="s">
        <v>115</v>
      </c>
      <c r="E264" s="461"/>
      <c r="F264" s="461"/>
      <c r="G264" s="461"/>
      <c r="H264" s="461"/>
      <c r="I264" s="461"/>
      <c r="J264" s="461"/>
      <c r="K264" s="461"/>
      <c r="L264" s="461"/>
      <c r="O264" s="347"/>
      <c r="T264" s="462">
        <v>1</v>
      </c>
      <c r="U264" s="462"/>
    </row>
    <row r="265" spans="3:21" ht="3.75" customHeight="1" x14ac:dyDescent="0.2"/>
    <row r="266" spans="3:21" ht="16.5" customHeight="1" x14ac:dyDescent="0.2">
      <c r="D266" s="461" t="s">
        <v>118</v>
      </c>
      <c r="E266" s="461"/>
      <c r="F266" s="461"/>
      <c r="G266" s="461"/>
      <c r="H266" s="461"/>
      <c r="I266" s="461"/>
      <c r="J266" s="461"/>
      <c r="K266" s="461"/>
      <c r="L266" s="461"/>
      <c r="O266" s="347"/>
      <c r="T266" s="462">
        <v>3</v>
      </c>
      <c r="U266" s="462"/>
    </row>
    <row r="267" spans="3:21" ht="3.75" customHeight="1" x14ac:dyDescent="0.2"/>
    <row r="268" spans="3:21" ht="16.5" customHeight="1" x14ac:dyDescent="0.2">
      <c r="D268" s="461" t="s">
        <v>117</v>
      </c>
      <c r="E268" s="461"/>
      <c r="F268" s="461"/>
      <c r="G268" s="461"/>
      <c r="H268" s="461"/>
      <c r="I268" s="461"/>
      <c r="J268" s="461"/>
      <c r="K268" s="461"/>
      <c r="L268" s="461"/>
      <c r="O268" s="347"/>
      <c r="T268" s="462">
        <v>5</v>
      </c>
      <c r="U268" s="462"/>
    </row>
    <row r="269" spans="3:21" ht="6.75" customHeight="1" x14ac:dyDescent="0.2"/>
    <row r="270" spans="3:21" ht="14.25" customHeight="1" x14ac:dyDescent="0.2">
      <c r="C270" s="464" t="s">
        <v>66</v>
      </c>
      <c r="D270" s="464"/>
      <c r="E270" s="464"/>
      <c r="F270" s="464"/>
      <c r="G270" s="465" t="s">
        <v>119</v>
      </c>
      <c r="H270" s="465"/>
      <c r="I270" s="465"/>
      <c r="J270" s="465"/>
      <c r="K270" s="465"/>
      <c r="L270" s="465"/>
      <c r="S270" s="466">
        <v>21</v>
      </c>
      <c r="T270" s="466"/>
      <c r="U270" s="466"/>
    </row>
    <row r="271" spans="3:21" ht="8.25" customHeight="1" x14ac:dyDescent="0.2"/>
    <row r="272" spans="3:21" ht="3.75" customHeight="1" x14ac:dyDescent="0.2"/>
    <row r="273" spans="4:21" ht="16.5" customHeight="1" x14ac:dyDescent="0.2">
      <c r="D273" s="461" t="s">
        <v>120</v>
      </c>
      <c r="E273" s="461"/>
      <c r="F273" s="461"/>
      <c r="G273" s="461"/>
      <c r="H273" s="461"/>
      <c r="I273" s="461"/>
      <c r="J273" s="461"/>
      <c r="K273" s="461"/>
      <c r="L273" s="461"/>
      <c r="O273" s="347"/>
      <c r="T273" s="462">
        <v>6136</v>
      </c>
      <c r="U273" s="462"/>
    </row>
    <row r="274" spans="4:21" ht="3.75" customHeight="1" x14ac:dyDescent="0.2"/>
    <row r="275" spans="4:21" ht="16.5" customHeight="1" x14ac:dyDescent="0.2">
      <c r="D275" s="461" t="s">
        <v>58</v>
      </c>
      <c r="E275" s="461"/>
      <c r="F275" s="461"/>
      <c r="G275" s="461"/>
      <c r="H275" s="461"/>
      <c r="I275" s="461"/>
      <c r="J275" s="461"/>
      <c r="K275" s="461"/>
      <c r="L275" s="461"/>
      <c r="O275" s="347"/>
      <c r="T275" s="462">
        <v>589</v>
      </c>
      <c r="U275" s="462"/>
    </row>
    <row r="276" spans="4:21" ht="3.75" customHeight="1" x14ac:dyDescent="0.2"/>
    <row r="277" spans="4:21" ht="16.5" customHeight="1" x14ac:dyDescent="0.2">
      <c r="D277" s="461" t="s">
        <v>121</v>
      </c>
      <c r="E277" s="461"/>
      <c r="F277" s="461"/>
      <c r="G277" s="461"/>
      <c r="H277" s="461"/>
      <c r="I277" s="461"/>
      <c r="J277" s="461"/>
      <c r="K277" s="461"/>
      <c r="L277" s="461"/>
      <c r="O277" s="347"/>
      <c r="T277" s="462">
        <v>92</v>
      </c>
      <c r="U277" s="462"/>
    </row>
    <row r="278" spans="4:21" ht="3.75" customHeight="1" x14ac:dyDescent="0.2"/>
    <row r="279" spans="4:21" ht="16.5" customHeight="1" x14ac:dyDescent="0.2">
      <c r="D279" s="461" t="s">
        <v>122</v>
      </c>
      <c r="E279" s="461"/>
      <c r="F279" s="461"/>
      <c r="G279" s="461"/>
      <c r="H279" s="461"/>
      <c r="I279" s="461"/>
      <c r="J279" s="461"/>
      <c r="K279" s="461"/>
      <c r="L279" s="461"/>
      <c r="O279" s="347"/>
      <c r="T279" s="462">
        <v>65</v>
      </c>
      <c r="U279" s="462"/>
    </row>
    <row r="280" spans="4:21" ht="3.75" customHeight="1" x14ac:dyDescent="0.2"/>
    <row r="281" spans="4:21" ht="16.5" customHeight="1" x14ac:dyDescent="0.2">
      <c r="D281" s="461" t="s">
        <v>123</v>
      </c>
      <c r="E281" s="461"/>
      <c r="F281" s="461"/>
      <c r="G281" s="461"/>
      <c r="H281" s="461"/>
      <c r="I281" s="461"/>
      <c r="J281" s="461"/>
      <c r="K281" s="461"/>
      <c r="L281" s="461"/>
      <c r="O281" s="347"/>
      <c r="T281" s="462">
        <v>6</v>
      </c>
      <c r="U281" s="462"/>
    </row>
    <row r="282" spans="4:21" ht="3.75" customHeight="1" x14ac:dyDescent="0.2"/>
    <row r="283" spans="4:21" ht="16.5" customHeight="1" x14ac:dyDescent="0.2">
      <c r="D283" s="461" t="s">
        <v>124</v>
      </c>
      <c r="E283" s="461"/>
      <c r="F283" s="461"/>
      <c r="G283" s="461"/>
      <c r="H283" s="461"/>
      <c r="I283" s="461"/>
      <c r="J283" s="461"/>
      <c r="K283" s="461"/>
      <c r="L283" s="461"/>
      <c r="O283" s="347"/>
      <c r="T283" s="462">
        <v>8</v>
      </c>
      <c r="U283" s="462"/>
    </row>
    <row r="284" spans="4:21" ht="3.75" customHeight="1" x14ac:dyDescent="0.2"/>
    <row r="285" spans="4:21" ht="16.5" customHeight="1" x14ac:dyDescent="0.2">
      <c r="D285" s="461" t="s">
        <v>125</v>
      </c>
      <c r="E285" s="461"/>
      <c r="F285" s="461"/>
      <c r="G285" s="461"/>
      <c r="H285" s="461"/>
      <c r="I285" s="461"/>
      <c r="J285" s="461"/>
      <c r="K285" s="461"/>
      <c r="L285" s="461"/>
      <c r="O285" s="347"/>
      <c r="T285" s="462">
        <v>363</v>
      </c>
      <c r="U285" s="462"/>
    </row>
    <row r="286" spans="4:21" ht="3.75" customHeight="1" x14ac:dyDescent="0.2"/>
    <row r="287" spans="4:21" ht="16.5" customHeight="1" x14ac:dyDescent="0.2">
      <c r="D287" s="461" t="s">
        <v>126</v>
      </c>
      <c r="E287" s="461"/>
      <c r="F287" s="461"/>
      <c r="G287" s="461"/>
      <c r="H287" s="461"/>
      <c r="I287" s="461"/>
      <c r="J287" s="461"/>
      <c r="K287" s="461"/>
      <c r="L287" s="461"/>
      <c r="O287" s="347"/>
      <c r="T287" s="462">
        <v>1</v>
      </c>
      <c r="U287" s="462"/>
    </row>
    <row r="288" spans="4:21" ht="3.75" customHeight="1" x14ac:dyDescent="0.2"/>
    <row r="289" spans="4:21" ht="16.5" customHeight="1" x14ac:dyDescent="0.2">
      <c r="D289" s="461" t="s">
        <v>127</v>
      </c>
      <c r="E289" s="461"/>
      <c r="F289" s="461"/>
      <c r="G289" s="461"/>
      <c r="H289" s="461"/>
      <c r="I289" s="461"/>
      <c r="J289" s="461"/>
      <c r="K289" s="461"/>
      <c r="L289" s="461"/>
      <c r="O289" s="347"/>
      <c r="T289" s="462">
        <v>16</v>
      </c>
      <c r="U289" s="462"/>
    </row>
    <row r="290" spans="4:21" ht="3.75" customHeight="1" x14ac:dyDescent="0.2"/>
    <row r="291" spans="4:21" ht="16.5" customHeight="1" x14ac:dyDescent="0.2">
      <c r="D291" s="461" t="s">
        <v>128</v>
      </c>
      <c r="E291" s="461"/>
      <c r="F291" s="461"/>
      <c r="G291" s="461"/>
      <c r="H291" s="461"/>
      <c r="I291" s="461"/>
      <c r="J291" s="461"/>
      <c r="K291" s="461"/>
      <c r="L291" s="461"/>
      <c r="O291" s="347"/>
      <c r="T291" s="462">
        <v>3</v>
      </c>
      <c r="U291" s="462"/>
    </row>
    <row r="292" spans="4:21" ht="3.75" customHeight="1" x14ac:dyDescent="0.2"/>
    <row r="293" spans="4:21" ht="16.5" customHeight="1" x14ac:dyDescent="0.2">
      <c r="D293" s="461" t="s">
        <v>127</v>
      </c>
      <c r="E293" s="461"/>
      <c r="F293" s="461"/>
      <c r="G293" s="461"/>
      <c r="H293" s="461"/>
      <c r="I293" s="461"/>
      <c r="J293" s="461"/>
      <c r="K293" s="461"/>
      <c r="L293" s="461"/>
      <c r="O293" s="347"/>
      <c r="T293" s="462">
        <v>36</v>
      </c>
      <c r="U293" s="462"/>
    </row>
    <row r="294" spans="4:21" ht="3.75" customHeight="1" x14ac:dyDescent="0.2"/>
    <row r="295" spans="4:21" ht="16.5" customHeight="1" x14ac:dyDescent="0.2">
      <c r="D295" s="461" t="s">
        <v>129</v>
      </c>
      <c r="E295" s="461"/>
      <c r="F295" s="461"/>
      <c r="G295" s="461"/>
      <c r="H295" s="461"/>
      <c r="I295" s="461"/>
      <c r="J295" s="461"/>
      <c r="K295" s="461"/>
      <c r="L295" s="461"/>
      <c r="O295" s="347"/>
      <c r="T295" s="462">
        <v>181</v>
      </c>
      <c r="U295" s="462"/>
    </row>
    <row r="296" spans="4:21" ht="3.75" customHeight="1" x14ac:dyDescent="0.2"/>
    <row r="297" spans="4:21" ht="16.5" customHeight="1" x14ac:dyDescent="0.2">
      <c r="D297" s="461" t="s">
        <v>130</v>
      </c>
      <c r="E297" s="461"/>
      <c r="F297" s="461"/>
      <c r="G297" s="461"/>
      <c r="H297" s="461"/>
      <c r="I297" s="461"/>
      <c r="J297" s="461"/>
      <c r="K297" s="461"/>
      <c r="L297" s="461"/>
      <c r="O297" s="347"/>
      <c r="T297" s="462">
        <v>20</v>
      </c>
      <c r="U297" s="462"/>
    </row>
    <row r="298" spans="4:21" ht="3.75" customHeight="1" x14ac:dyDescent="0.2"/>
    <row r="299" spans="4:21" ht="16.5" customHeight="1" x14ac:dyDescent="0.2">
      <c r="D299" s="461" t="s">
        <v>130</v>
      </c>
      <c r="E299" s="461"/>
      <c r="F299" s="461"/>
      <c r="G299" s="461"/>
      <c r="H299" s="461"/>
      <c r="I299" s="461"/>
      <c r="J299" s="461"/>
      <c r="K299" s="461"/>
      <c r="L299" s="461"/>
      <c r="O299" s="347"/>
      <c r="T299" s="462">
        <v>25</v>
      </c>
      <c r="U299" s="462"/>
    </row>
    <row r="300" spans="4:21" ht="3.75" customHeight="1" x14ac:dyDescent="0.2"/>
    <row r="301" spans="4:21" ht="16.5" customHeight="1" x14ac:dyDescent="0.2">
      <c r="D301" s="461" t="s">
        <v>131</v>
      </c>
      <c r="E301" s="461"/>
      <c r="F301" s="461"/>
      <c r="G301" s="461"/>
      <c r="H301" s="461"/>
      <c r="I301" s="461"/>
      <c r="J301" s="461"/>
      <c r="K301" s="461"/>
      <c r="L301" s="461"/>
      <c r="O301" s="347"/>
      <c r="T301" s="462">
        <v>2313</v>
      </c>
      <c r="U301" s="462"/>
    </row>
    <row r="302" spans="4:21" ht="3.75" customHeight="1" x14ac:dyDescent="0.2"/>
    <row r="303" spans="4:21" ht="16.5" customHeight="1" x14ac:dyDescent="0.2">
      <c r="D303" s="461" t="s">
        <v>132</v>
      </c>
      <c r="E303" s="461"/>
      <c r="F303" s="461"/>
      <c r="G303" s="461"/>
      <c r="H303" s="461"/>
      <c r="I303" s="461"/>
      <c r="J303" s="461"/>
      <c r="K303" s="461"/>
      <c r="L303" s="461"/>
      <c r="O303" s="347"/>
      <c r="T303" s="462">
        <v>292</v>
      </c>
      <c r="U303" s="462"/>
    </row>
    <row r="304" spans="4:21" ht="14.25" customHeight="1" x14ac:dyDescent="0.2"/>
    <row r="305" spans="2:22" ht="15" customHeight="1" x14ac:dyDescent="0.2"/>
    <row r="307" spans="2:22" ht="9" customHeight="1" x14ac:dyDescent="0.2"/>
    <row r="308" spans="2:22" ht="9" customHeight="1" x14ac:dyDescent="0.2"/>
    <row r="309" spans="2:22" ht="12.75" customHeight="1" x14ac:dyDescent="0.2">
      <c r="C309" s="468"/>
      <c r="D309" s="468"/>
      <c r="E309" s="469"/>
      <c r="F309" s="469"/>
      <c r="G309" s="469"/>
      <c r="I309" s="470"/>
      <c r="J309" s="470"/>
      <c r="K309" s="470"/>
    </row>
    <row r="310" spans="2:22" ht="11.25" customHeight="1" x14ac:dyDescent="0.2"/>
    <row r="311" spans="2:22" ht="12.75" customHeight="1" x14ac:dyDescent="0.2">
      <c r="K311" s="467" t="s">
        <v>49</v>
      </c>
      <c r="L311" s="467"/>
      <c r="M311" s="467"/>
      <c r="N311" s="467"/>
      <c r="O311" s="467"/>
      <c r="P311" s="467"/>
      <c r="Q311" s="467"/>
      <c r="R311" s="467"/>
      <c r="S311" s="467"/>
      <c r="T311" s="467"/>
    </row>
    <row r="312" spans="2:22" ht="9" customHeight="1" x14ac:dyDescent="0.2"/>
    <row r="313" spans="2:22" ht="12.75" customHeight="1" x14ac:dyDescent="0.2">
      <c r="K313" s="449" t="s">
        <v>50</v>
      </c>
      <c r="L313" s="449"/>
      <c r="M313" s="449"/>
      <c r="N313" s="449"/>
      <c r="O313" s="449"/>
      <c r="P313" s="449"/>
      <c r="Q313" s="449"/>
      <c r="R313" s="449"/>
      <c r="S313" s="449"/>
      <c r="T313" s="449"/>
    </row>
    <row r="314" spans="2:22" ht="31.5" customHeight="1" x14ac:dyDescent="0.2"/>
    <row r="315" spans="2:22" ht="12.75" customHeight="1" x14ac:dyDescent="0.2">
      <c r="B315" s="463" t="s">
        <v>51</v>
      </c>
      <c r="C315" s="463"/>
      <c r="D315" s="463"/>
      <c r="E315" s="463"/>
      <c r="F315" s="463"/>
      <c r="G315" s="463"/>
      <c r="H315" s="463"/>
      <c r="I315" s="463"/>
      <c r="J315" s="463"/>
      <c r="K315" s="463"/>
      <c r="L315" s="463"/>
      <c r="M315" s="463"/>
      <c r="N315" s="463"/>
      <c r="O315" s="463"/>
      <c r="P315" s="463"/>
      <c r="Q315" s="463"/>
      <c r="R315" s="463"/>
      <c r="S315" s="463"/>
      <c r="T315" s="463"/>
      <c r="U315" s="463"/>
      <c r="V315" s="463"/>
    </row>
    <row r="316" spans="2:22" ht="9" customHeight="1" x14ac:dyDescent="0.2"/>
    <row r="317" spans="2:22" ht="15.75" customHeight="1" x14ac:dyDescent="0.2">
      <c r="B317" s="463" t="s">
        <v>52</v>
      </c>
      <c r="C317" s="463"/>
      <c r="D317" s="463"/>
      <c r="E317" s="463"/>
      <c r="F317" s="463"/>
      <c r="G317" s="463"/>
      <c r="H317" s="463"/>
      <c r="I317" s="463"/>
      <c r="J317" s="463"/>
      <c r="K317" s="463"/>
    </row>
    <row r="318" spans="2:22" ht="16.5" customHeight="1" x14ac:dyDescent="0.2"/>
    <row r="319" spans="2:22" ht="18.75" customHeight="1" x14ac:dyDescent="0.2">
      <c r="D319" s="464" t="s">
        <v>53</v>
      </c>
      <c r="E319" s="464"/>
      <c r="F319" s="464"/>
      <c r="G319" s="464"/>
      <c r="H319" s="464"/>
      <c r="I319" s="464"/>
      <c r="N319" s="464" t="s">
        <v>54</v>
      </c>
      <c r="O319" s="464"/>
      <c r="P319" s="464"/>
      <c r="R319" s="449" t="s">
        <v>55</v>
      </c>
      <c r="S319" s="449"/>
      <c r="T319" s="449"/>
      <c r="U319" s="449"/>
      <c r="V319" s="449"/>
    </row>
    <row r="320" spans="2:22" ht="3.75" customHeight="1" x14ac:dyDescent="0.2"/>
    <row r="321" spans="3:21" ht="16.5" customHeight="1" x14ac:dyDescent="0.2">
      <c r="D321" s="461" t="s">
        <v>133</v>
      </c>
      <c r="E321" s="461"/>
      <c r="F321" s="461"/>
      <c r="G321" s="461"/>
      <c r="H321" s="461"/>
      <c r="I321" s="461"/>
      <c r="J321" s="461"/>
      <c r="K321" s="461"/>
      <c r="L321" s="461"/>
      <c r="O321" s="347"/>
      <c r="T321" s="462">
        <v>28</v>
      </c>
      <c r="U321" s="462"/>
    </row>
    <row r="322" spans="3:21" ht="3.75" customHeight="1" x14ac:dyDescent="0.2"/>
    <row r="323" spans="3:21" ht="16.5" customHeight="1" x14ac:dyDescent="0.2">
      <c r="D323" s="461" t="s">
        <v>134</v>
      </c>
      <c r="E323" s="461"/>
      <c r="F323" s="461"/>
      <c r="G323" s="461"/>
      <c r="H323" s="461"/>
      <c r="I323" s="461"/>
      <c r="J323" s="461"/>
      <c r="K323" s="461"/>
      <c r="L323" s="461"/>
      <c r="O323" s="347"/>
      <c r="T323" s="462">
        <v>1</v>
      </c>
      <c r="U323" s="462"/>
    </row>
    <row r="324" spans="3:21" ht="3.75" customHeight="1" x14ac:dyDescent="0.2"/>
    <row r="325" spans="3:21" ht="16.5" customHeight="1" x14ac:dyDescent="0.2">
      <c r="D325" s="461" t="s">
        <v>134</v>
      </c>
      <c r="E325" s="461"/>
      <c r="F325" s="461"/>
      <c r="G325" s="461"/>
      <c r="H325" s="461"/>
      <c r="I325" s="461"/>
      <c r="J325" s="461"/>
      <c r="K325" s="461"/>
      <c r="L325" s="461"/>
      <c r="O325" s="347"/>
      <c r="T325" s="462">
        <v>17</v>
      </c>
      <c r="U325" s="462"/>
    </row>
    <row r="326" spans="3:21" ht="3.75" customHeight="1" x14ac:dyDescent="0.2"/>
    <row r="327" spans="3:21" ht="16.5" customHeight="1" x14ac:dyDescent="0.2">
      <c r="D327" s="461" t="s">
        <v>135</v>
      </c>
      <c r="E327" s="461"/>
      <c r="F327" s="461"/>
      <c r="G327" s="461"/>
      <c r="H327" s="461"/>
      <c r="I327" s="461"/>
      <c r="J327" s="461"/>
      <c r="K327" s="461"/>
      <c r="L327" s="461"/>
      <c r="O327" s="347"/>
      <c r="T327" s="462">
        <v>3</v>
      </c>
      <c r="U327" s="462"/>
    </row>
    <row r="328" spans="3:21" ht="3.75" customHeight="1" x14ac:dyDescent="0.2"/>
    <row r="329" spans="3:21" ht="16.5" customHeight="1" x14ac:dyDescent="0.2">
      <c r="D329" s="461" t="s">
        <v>136</v>
      </c>
      <c r="E329" s="461"/>
      <c r="F329" s="461"/>
      <c r="G329" s="461"/>
      <c r="H329" s="461"/>
      <c r="I329" s="461"/>
      <c r="J329" s="461"/>
      <c r="K329" s="461"/>
      <c r="L329" s="461"/>
      <c r="O329" s="347"/>
      <c r="T329" s="462">
        <v>5</v>
      </c>
      <c r="U329" s="462"/>
    </row>
    <row r="330" spans="3:21" ht="3.75" customHeight="1" x14ac:dyDescent="0.2"/>
    <row r="331" spans="3:21" ht="16.5" customHeight="1" x14ac:dyDescent="0.2">
      <c r="D331" s="461" t="s">
        <v>137</v>
      </c>
      <c r="E331" s="461"/>
      <c r="F331" s="461"/>
      <c r="G331" s="461"/>
      <c r="H331" s="461"/>
      <c r="I331" s="461"/>
      <c r="J331" s="461"/>
      <c r="K331" s="461"/>
      <c r="L331" s="461"/>
      <c r="O331" s="347"/>
      <c r="T331" s="462">
        <v>281</v>
      </c>
      <c r="U331" s="462"/>
    </row>
    <row r="332" spans="3:21" ht="3.75" customHeight="1" x14ac:dyDescent="0.2"/>
    <row r="333" spans="3:21" ht="16.5" customHeight="1" x14ac:dyDescent="0.2">
      <c r="D333" s="461" t="s">
        <v>138</v>
      </c>
      <c r="E333" s="461"/>
      <c r="F333" s="461"/>
      <c r="G333" s="461"/>
      <c r="H333" s="461"/>
      <c r="I333" s="461"/>
      <c r="J333" s="461"/>
      <c r="K333" s="461"/>
      <c r="L333" s="461"/>
      <c r="O333" s="347"/>
      <c r="T333" s="462">
        <v>2719</v>
      </c>
      <c r="U333" s="462"/>
    </row>
    <row r="334" spans="3:21" ht="6.75" customHeight="1" x14ac:dyDescent="0.2"/>
    <row r="335" spans="3:21" ht="14.25" customHeight="1" x14ac:dyDescent="0.2">
      <c r="C335" s="464" t="s">
        <v>66</v>
      </c>
      <c r="D335" s="464"/>
      <c r="E335" s="464"/>
      <c r="F335" s="464"/>
      <c r="G335" s="465" t="s">
        <v>139</v>
      </c>
      <c r="H335" s="465"/>
      <c r="I335" s="465"/>
      <c r="J335" s="465"/>
      <c r="K335" s="465"/>
      <c r="L335" s="465"/>
      <c r="S335" s="466">
        <v>13200</v>
      </c>
      <c r="T335" s="466"/>
      <c r="U335" s="466"/>
    </row>
    <row r="336" spans="3:21" ht="8.25" customHeight="1" x14ac:dyDescent="0.2"/>
    <row r="337" spans="4:21" ht="3.75" customHeight="1" x14ac:dyDescent="0.2"/>
    <row r="338" spans="4:21" ht="16.5" customHeight="1" x14ac:dyDescent="0.2">
      <c r="D338" s="461" t="s">
        <v>140</v>
      </c>
      <c r="E338" s="461"/>
      <c r="F338" s="461"/>
      <c r="G338" s="461"/>
      <c r="H338" s="461"/>
      <c r="I338" s="461"/>
      <c r="J338" s="461"/>
      <c r="K338" s="461"/>
      <c r="L338" s="461"/>
      <c r="O338" s="347"/>
      <c r="T338" s="462">
        <v>6</v>
      </c>
      <c r="U338" s="462"/>
    </row>
    <row r="339" spans="4:21" ht="3.75" customHeight="1" x14ac:dyDescent="0.2"/>
    <row r="340" spans="4:21" ht="16.5" customHeight="1" x14ac:dyDescent="0.2">
      <c r="D340" s="461" t="s">
        <v>140</v>
      </c>
      <c r="E340" s="461"/>
      <c r="F340" s="461"/>
      <c r="G340" s="461"/>
      <c r="H340" s="461"/>
      <c r="I340" s="461"/>
      <c r="J340" s="461"/>
      <c r="K340" s="461"/>
      <c r="L340" s="461"/>
      <c r="O340" s="347"/>
      <c r="T340" s="462">
        <v>8</v>
      </c>
      <c r="U340" s="462"/>
    </row>
    <row r="341" spans="4:21" ht="3.75" customHeight="1" x14ac:dyDescent="0.2"/>
    <row r="342" spans="4:21" ht="16.5" customHeight="1" x14ac:dyDescent="0.2">
      <c r="D342" s="461" t="s">
        <v>140</v>
      </c>
      <c r="E342" s="461"/>
      <c r="F342" s="461"/>
      <c r="G342" s="461"/>
      <c r="H342" s="461"/>
      <c r="I342" s="461"/>
      <c r="J342" s="461"/>
      <c r="K342" s="461"/>
      <c r="L342" s="461"/>
      <c r="O342" s="347"/>
      <c r="T342" s="462">
        <v>5</v>
      </c>
      <c r="U342" s="462"/>
    </row>
    <row r="343" spans="4:21" ht="3.75" customHeight="1" x14ac:dyDescent="0.2"/>
    <row r="344" spans="4:21" ht="16.5" customHeight="1" x14ac:dyDescent="0.2">
      <c r="D344" s="461" t="s">
        <v>140</v>
      </c>
      <c r="E344" s="461"/>
      <c r="F344" s="461"/>
      <c r="G344" s="461"/>
      <c r="H344" s="461"/>
      <c r="I344" s="461"/>
      <c r="J344" s="461"/>
      <c r="K344" s="461"/>
      <c r="L344" s="461"/>
      <c r="O344" s="347"/>
      <c r="T344" s="462">
        <v>1</v>
      </c>
      <c r="U344" s="462"/>
    </row>
    <row r="345" spans="4:21" ht="3.75" customHeight="1" x14ac:dyDescent="0.2"/>
    <row r="346" spans="4:21" ht="16.5" customHeight="1" x14ac:dyDescent="0.2">
      <c r="D346" s="461" t="s">
        <v>140</v>
      </c>
      <c r="E346" s="461"/>
      <c r="F346" s="461"/>
      <c r="G346" s="461"/>
      <c r="H346" s="461"/>
      <c r="I346" s="461"/>
      <c r="J346" s="461"/>
      <c r="K346" s="461"/>
      <c r="L346" s="461"/>
      <c r="O346" s="347"/>
      <c r="T346" s="462">
        <v>18</v>
      </c>
      <c r="U346" s="462"/>
    </row>
    <row r="347" spans="4:21" ht="3.75" customHeight="1" x14ac:dyDescent="0.2"/>
    <row r="348" spans="4:21" ht="16.5" customHeight="1" x14ac:dyDescent="0.2">
      <c r="D348" s="461" t="s">
        <v>141</v>
      </c>
      <c r="E348" s="461"/>
      <c r="F348" s="461"/>
      <c r="G348" s="461"/>
      <c r="H348" s="461"/>
      <c r="I348" s="461"/>
      <c r="J348" s="461"/>
      <c r="K348" s="461"/>
      <c r="L348" s="461"/>
      <c r="O348" s="347"/>
      <c r="T348" s="462">
        <v>750</v>
      </c>
      <c r="U348" s="462"/>
    </row>
    <row r="349" spans="4:21" ht="3.75" customHeight="1" x14ac:dyDescent="0.2"/>
    <row r="350" spans="4:21" ht="16.5" customHeight="1" x14ac:dyDescent="0.2">
      <c r="D350" s="461" t="s">
        <v>142</v>
      </c>
      <c r="E350" s="461"/>
      <c r="F350" s="461"/>
      <c r="G350" s="461"/>
      <c r="H350" s="461"/>
      <c r="I350" s="461"/>
      <c r="J350" s="461"/>
      <c r="K350" s="461"/>
      <c r="L350" s="461"/>
      <c r="O350" s="347"/>
      <c r="T350" s="462">
        <v>1466</v>
      </c>
      <c r="U350" s="462"/>
    </row>
    <row r="351" spans="4:21" ht="3.75" customHeight="1" x14ac:dyDescent="0.2"/>
    <row r="352" spans="4:21" ht="16.5" customHeight="1" x14ac:dyDescent="0.2">
      <c r="D352" s="461" t="s">
        <v>140</v>
      </c>
      <c r="E352" s="461"/>
      <c r="F352" s="461"/>
      <c r="G352" s="461"/>
      <c r="H352" s="461"/>
      <c r="I352" s="461"/>
      <c r="J352" s="461"/>
      <c r="K352" s="461"/>
      <c r="L352" s="461"/>
      <c r="O352" s="347"/>
      <c r="T352" s="462">
        <v>175</v>
      </c>
      <c r="U352" s="462"/>
    </row>
    <row r="353" spans="3:21" ht="3.75" customHeight="1" x14ac:dyDescent="0.2"/>
    <row r="354" spans="3:21" ht="16.5" customHeight="1" x14ac:dyDescent="0.2">
      <c r="D354" s="461" t="s">
        <v>140</v>
      </c>
      <c r="E354" s="461"/>
      <c r="F354" s="461"/>
      <c r="G354" s="461"/>
      <c r="H354" s="461"/>
      <c r="I354" s="461"/>
      <c r="J354" s="461"/>
      <c r="K354" s="461"/>
      <c r="L354" s="461"/>
      <c r="O354" s="347"/>
      <c r="T354" s="462">
        <v>10</v>
      </c>
      <c r="U354" s="462"/>
    </row>
    <row r="355" spans="3:21" ht="6.75" customHeight="1" x14ac:dyDescent="0.2"/>
    <row r="356" spans="3:21" ht="14.25" customHeight="1" x14ac:dyDescent="0.2">
      <c r="C356" s="464" t="s">
        <v>66</v>
      </c>
      <c r="D356" s="464"/>
      <c r="E356" s="464"/>
      <c r="F356" s="464"/>
      <c r="G356" s="465" t="s">
        <v>143</v>
      </c>
      <c r="H356" s="465"/>
      <c r="I356" s="465"/>
      <c r="J356" s="465"/>
      <c r="K356" s="465"/>
      <c r="L356" s="465"/>
      <c r="S356" s="466">
        <v>2439</v>
      </c>
      <c r="T356" s="466"/>
      <c r="U356" s="466"/>
    </row>
    <row r="357" spans="3:21" ht="8.25" customHeight="1" x14ac:dyDescent="0.2"/>
    <row r="358" spans="3:21" ht="3.75" customHeight="1" x14ac:dyDescent="0.2"/>
    <row r="359" spans="3:21" ht="16.5" customHeight="1" x14ac:dyDescent="0.2">
      <c r="D359" s="461" t="s">
        <v>144</v>
      </c>
      <c r="E359" s="461"/>
      <c r="F359" s="461"/>
      <c r="G359" s="461"/>
      <c r="H359" s="461"/>
      <c r="I359" s="461"/>
      <c r="J359" s="461"/>
      <c r="K359" s="461"/>
      <c r="L359" s="461"/>
      <c r="O359" s="347"/>
      <c r="T359" s="462">
        <v>201</v>
      </c>
      <c r="U359" s="462"/>
    </row>
    <row r="360" spans="3:21" ht="6.75" customHeight="1" x14ac:dyDescent="0.2"/>
    <row r="361" spans="3:21" ht="14.25" customHeight="1" x14ac:dyDescent="0.2">
      <c r="C361" s="464" t="s">
        <v>66</v>
      </c>
      <c r="D361" s="464"/>
      <c r="E361" s="464"/>
      <c r="F361" s="464"/>
      <c r="G361" s="465" t="s">
        <v>145</v>
      </c>
      <c r="H361" s="465"/>
      <c r="I361" s="465"/>
      <c r="J361" s="465"/>
      <c r="K361" s="465"/>
      <c r="L361" s="465"/>
      <c r="S361" s="466">
        <v>201</v>
      </c>
      <c r="T361" s="466"/>
      <c r="U361" s="466"/>
    </row>
    <row r="362" spans="3:21" ht="8.25" customHeight="1" x14ac:dyDescent="0.2"/>
    <row r="363" spans="3:21" ht="3.75" customHeight="1" x14ac:dyDescent="0.2"/>
    <row r="364" spans="3:21" ht="16.5" customHeight="1" x14ac:dyDescent="0.2">
      <c r="D364" s="461" t="s">
        <v>146</v>
      </c>
      <c r="E364" s="461"/>
      <c r="F364" s="461"/>
      <c r="G364" s="461"/>
      <c r="H364" s="461"/>
      <c r="I364" s="461"/>
      <c r="J364" s="461"/>
      <c r="K364" s="461"/>
      <c r="L364" s="461"/>
      <c r="O364" s="347"/>
      <c r="T364" s="462">
        <v>2</v>
      </c>
      <c r="U364" s="462"/>
    </row>
    <row r="365" spans="3:21" ht="3.75" customHeight="1" x14ac:dyDescent="0.2"/>
    <row r="366" spans="3:21" ht="16.5" customHeight="1" x14ac:dyDescent="0.2">
      <c r="D366" s="461" t="s">
        <v>147</v>
      </c>
      <c r="E366" s="461"/>
      <c r="F366" s="461"/>
      <c r="G366" s="461"/>
      <c r="H366" s="461"/>
      <c r="I366" s="461"/>
      <c r="J366" s="461"/>
      <c r="K366" s="461"/>
      <c r="L366" s="461"/>
      <c r="O366" s="347"/>
      <c r="T366" s="462">
        <v>6</v>
      </c>
      <c r="U366" s="462"/>
    </row>
    <row r="367" spans="3:21" ht="3.75" customHeight="1" x14ac:dyDescent="0.2"/>
    <row r="368" spans="3:21" ht="16.5" customHeight="1" x14ac:dyDescent="0.2">
      <c r="D368" s="461" t="s">
        <v>147</v>
      </c>
      <c r="E368" s="461"/>
      <c r="F368" s="461"/>
      <c r="G368" s="461"/>
      <c r="H368" s="461"/>
      <c r="I368" s="461"/>
      <c r="J368" s="461"/>
      <c r="K368" s="461"/>
      <c r="L368" s="461"/>
      <c r="O368" s="347"/>
      <c r="T368" s="462">
        <v>13</v>
      </c>
      <c r="U368" s="462"/>
    </row>
    <row r="369" spans="4:21" ht="3.75" customHeight="1" x14ac:dyDescent="0.2"/>
    <row r="370" spans="4:21" ht="16.5" customHeight="1" x14ac:dyDescent="0.2">
      <c r="D370" s="461" t="s">
        <v>147</v>
      </c>
      <c r="E370" s="461"/>
      <c r="F370" s="461"/>
      <c r="G370" s="461"/>
      <c r="H370" s="461"/>
      <c r="I370" s="461"/>
      <c r="J370" s="461"/>
      <c r="K370" s="461"/>
      <c r="L370" s="461"/>
      <c r="O370" s="347"/>
      <c r="T370" s="462">
        <v>3</v>
      </c>
      <c r="U370" s="462"/>
    </row>
    <row r="371" spans="4:21" ht="3.75" customHeight="1" x14ac:dyDescent="0.2"/>
    <row r="372" spans="4:21" ht="16.5" customHeight="1" x14ac:dyDescent="0.2">
      <c r="D372" s="461" t="s">
        <v>147</v>
      </c>
      <c r="E372" s="461"/>
      <c r="F372" s="461"/>
      <c r="G372" s="461"/>
      <c r="H372" s="461"/>
      <c r="I372" s="461"/>
      <c r="J372" s="461"/>
      <c r="K372" s="461"/>
      <c r="L372" s="461"/>
      <c r="O372" s="347"/>
      <c r="T372" s="462">
        <v>100</v>
      </c>
      <c r="U372" s="462"/>
    </row>
    <row r="373" spans="4:21" ht="3.75" customHeight="1" x14ac:dyDescent="0.2"/>
    <row r="374" spans="4:21" ht="16.5" customHeight="1" x14ac:dyDescent="0.2">
      <c r="D374" s="461" t="s">
        <v>147</v>
      </c>
      <c r="E374" s="461"/>
      <c r="F374" s="461"/>
      <c r="G374" s="461"/>
      <c r="H374" s="461"/>
      <c r="I374" s="461"/>
      <c r="J374" s="461"/>
      <c r="K374" s="461"/>
      <c r="L374" s="461"/>
      <c r="O374" s="347"/>
      <c r="T374" s="462">
        <v>28</v>
      </c>
      <c r="U374" s="462"/>
    </row>
    <row r="375" spans="4:21" ht="3.75" customHeight="1" x14ac:dyDescent="0.2"/>
    <row r="376" spans="4:21" ht="16.5" customHeight="1" x14ac:dyDescent="0.2">
      <c r="D376" s="461" t="s">
        <v>148</v>
      </c>
      <c r="E376" s="461"/>
      <c r="F376" s="461"/>
      <c r="G376" s="461"/>
      <c r="H376" s="461"/>
      <c r="I376" s="461"/>
      <c r="J376" s="461"/>
      <c r="K376" s="461"/>
      <c r="L376" s="461"/>
      <c r="O376" s="347"/>
      <c r="T376" s="462">
        <v>7</v>
      </c>
      <c r="U376" s="462"/>
    </row>
    <row r="377" spans="4:21" ht="3.75" customHeight="1" x14ac:dyDescent="0.2"/>
    <row r="378" spans="4:21" ht="16.5" customHeight="1" x14ac:dyDescent="0.2">
      <c r="D378" s="461" t="s">
        <v>149</v>
      </c>
      <c r="E378" s="461"/>
      <c r="F378" s="461"/>
      <c r="G378" s="461"/>
      <c r="H378" s="461"/>
      <c r="I378" s="461"/>
      <c r="J378" s="461"/>
      <c r="K378" s="461"/>
      <c r="L378" s="461"/>
      <c r="O378" s="347"/>
      <c r="T378" s="462">
        <v>7</v>
      </c>
      <c r="U378" s="462"/>
    </row>
    <row r="379" spans="4:21" ht="3.75" customHeight="1" x14ac:dyDescent="0.2"/>
    <row r="380" spans="4:21" ht="16.5" customHeight="1" x14ac:dyDescent="0.2">
      <c r="D380" s="461" t="s">
        <v>146</v>
      </c>
      <c r="E380" s="461"/>
      <c r="F380" s="461"/>
      <c r="G380" s="461"/>
      <c r="H380" s="461"/>
      <c r="I380" s="461"/>
      <c r="J380" s="461"/>
      <c r="K380" s="461"/>
      <c r="L380" s="461"/>
      <c r="O380" s="347"/>
      <c r="T380" s="462">
        <v>1</v>
      </c>
      <c r="U380" s="462"/>
    </row>
    <row r="381" spans="4:21" ht="3.75" customHeight="1" x14ac:dyDescent="0.2"/>
    <row r="382" spans="4:21" ht="16.5" customHeight="1" x14ac:dyDescent="0.2">
      <c r="D382" s="461" t="s">
        <v>147</v>
      </c>
      <c r="E382" s="461"/>
      <c r="F382" s="461"/>
      <c r="G382" s="461"/>
      <c r="H382" s="461"/>
      <c r="I382" s="461"/>
      <c r="J382" s="461"/>
      <c r="K382" s="461"/>
      <c r="L382" s="461"/>
      <c r="O382" s="347"/>
      <c r="T382" s="462">
        <v>5</v>
      </c>
      <c r="U382" s="462"/>
    </row>
    <row r="383" spans="4:21" ht="3.75" customHeight="1" x14ac:dyDescent="0.2"/>
    <row r="384" spans="4:21" ht="16.5" customHeight="1" x14ac:dyDescent="0.2">
      <c r="D384" s="461" t="s">
        <v>149</v>
      </c>
      <c r="E384" s="461"/>
      <c r="F384" s="461"/>
      <c r="G384" s="461"/>
      <c r="H384" s="461"/>
      <c r="I384" s="461"/>
      <c r="J384" s="461"/>
      <c r="K384" s="461"/>
      <c r="L384" s="461"/>
      <c r="O384" s="347"/>
      <c r="T384" s="462">
        <v>1</v>
      </c>
      <c r="U384" s="462"/>
    </row>
    <row r="385" spans="2:22" ht="6" customHeight="1" x14ac:dyDescent="0.2"/>
    <row r="386" spans="2:22" ht="15" customHeight="1" x14ac:dyDescent="0.2"/>
    <row r="388" spans="2:22" ht="9" customHeight="1" x14ac:dyDescent="0.2"/>
    <row r="389" spans="2:22" ht="9" customHeight="1" x14ac:dyDescent="0.2"/>
    <row r="390" spans="2:22" ht="12.75" customHeight="1" x14ac:dyDescent="0.2">
      <c r="C390" s="468"/>
      <c r="D390" s="468"/>
      <c r="E390" s="469"/>
      <c r="F390" s="469"/>
      <c r="G390" s="469"/>
      <c r="I390" s="470"/>
      <c r="J390" s="470"/>
      <c r="K390" s="470"/>
    </row>
    <row r="391" spans="2:22" ht="11.25" customHeight="1" x14ac:dyDescent="0.2"/>
    <row r="392" spans="2:22" ht="12.75" customHeight="1" x14ac:dyDescent="0.2">
      <c r="K392" s="467" t="s">
        <v>49</v>
      </c>
      <c r="L392" s="467"/>
      <c r="M392" s="467"/>
      <c r="N392" s="467"/>
      <c r="O392" s="467"/>
      <c r="P392" s="467"/>
      <c r="Q392" s="467"/>
      <c r="R392" s="467"/>
      <c r="S392" s="467"/>
      <c r="T392" s="467"/>
    </row>
    <row r="393" spans="2:22" ht="9" customHeight="1" x14ac:dyDescent="0.2"/>
    <row r="394" spans="2:22" ht="12.75" customHeight="1" x14ac:dyDescent="0.2">
      <c r="K394" s="449" t="s">
        <v>50</v>
      </c>
      <c r="L394" s="449"/>
      <c r="M394" s="449"/>
      <c r="N394" s="449"/>
      <c r="O394" s="449"/>
      <c r="P394" s="449"/>
      <c r="Q394" s="449"/>
      <c r="R394" s="449"/>
      <c r="S394" s="449"/>
      <c r="T394" s="449"/>
    </row>
    <row r="395" spans="2:22" ht="31.5" customHeight="1" x14ac:dyDescent="0.2"/>
    <row r="396" spans="2:22" ht="12.75" customHeight="1" x14ac:dyDescent="0.2">
      <c r="B396" s="463" t="s">
        <v>51</v>
      </c>
      <c r="C396" s="463"/>
      <c r="D396" s="463"/>
      <c r="E396" s="463"/>
      <c r="F396" s="463"/>
      <c r="G396" s="463"/>
      <c r="H396" s="463"/>
      <c r="I396" s="463"/>
      <c r="J396" s="463"/>
      <c r="K396" s="463"/>
      <c r="L396" s="463"/>
      <c r="M396" s="463"/>
      <c r="N396" s="463"/>
      <c r="O396" s="463"/>
      <c r="P396" s="463"/>
      <c r="Q396" s="463"/>
      <c r="R396" s="463"/>
      <c r="S396" s="463"/>
      <c r="T396" s="463"/>
      <c r="U396" s="463"/>
      <c r="V396" s="463"/>
    </row>
    <row r="397" spans="2:22" ht="9" customHeight="1" x14ac:dyDescent="0.2"/>
    <row r="398" spans="2:22" ht="15.75" customHeight="1" x14ac:dyDescent="0.2">
      <c r="B398" s="463" t="s">
        <v>52</v>
      </c>
      <c r="C398" s="463"/>
      <c r="D398" s="463"/>
      <c r="E398" s="463"/>
      <c r="F398" s="463"/>
      <c r="G398" s="463"/>
      <c r="H398" s="463"/>
      <c r="I398" s="463"/>
      <c r="J398" s="463"/>
      <c r="K398" s="463"/>
    </row>
    <row r="399" spans="2:22" ht="16.5" customHeight="1" x14ac:dyDescent="0.2"/>
    <row r="400" spans="2:22" ht="18.75" customHeight="1" x14ac:dyDescent="0.2">
      <c r="D400" s="464" t="s">
        <v>53</v>
      </c>
      <c r="E400" s="464"/>
      <c r="F400" s="464"/>
      <c r="G400" s="464"/>
      <c r="H400" s="464"/>
      <c r="I400" s="464"/>
      <c r="N400" s="464" t="s">
        <v>54</v>
      </c>
      <c r="O400" s="464"/>
      <c r="P400" s="464"/>
      <c r="R400" s="449" t="s">
        <v>55</v>
      </c>
      <c r="S400" s="449"/>
      <c r="T400" s="449"/>
      <c r="U400" s="449"/>
      <c r="V400" s="449"/>
    </row>
    <row r="401" spans="3:21" ht="6.75" customHeight="1" x14ac:dyDescent="0.2"/>
    <row r="402" spans="3:21" ht="14.25" customHeight="1" x14ac:dyDescent="0.2">
      <c r="C402" s="464" t="s">
        <v>66</v>
      </c>
      <c r="D402" s="464"/>
      <c r="E402" s="464"/>
      <c r="F402" s="464"/>
      <c r="G402" s="465" t="s">
        <v>150</v>
      </c>
      <c r="H402" s="465"/>
      <c r="I402" s="465"/>
      <c r="J402" s="465"/>
      <c r="K402" s="465"/>
      <c r="L402" s="465"/>
      <c r="S402" s="466">
        <v>173</v>
      </c>
      <c r="T402" s="466"/>
      <c r="U402" s="466"/>
    </row>
    <row r="403" spans="3:21" ht="8.25" customHeight="1" x14ac:dyDescent="0.2"/>
    <row r="404" spans="3:21" ht="17.25" customHeight="1" x14ac:dyDescent="0.2"/>
    <row r="405" spans="3:21" ht="13.5" customHeight="1" thickBot="1" x14ac:dyDescent="0.25">
      <c r="C405" s="459" t="s">
        <v>151</v>
      </c>
      <c r="D405" s="459"/>
      <c r="E405" s="459"/>
      <c r="S405" s="460">
        <v>35355</v>
      </c>
      <c r="T405" s="460"/>
      <c r="U405" s="460"/>
    </row>
    <row r="406" spans="3:21" ht="6" customHeight="1" thickTop="1" x14ac:dyDescent="0.2"/>
    <row r="407" spans="3:21" ht="409.6" customHeight="1" x14ac:dyDescent="0.2"/>
    <row r="408" spans="3:21" ht="15" customHeight="1" x14ac:dyDescent="0.2"/>
    <row r="410" spans="3:21" ht="9" customHeight="1" x14ac:dyDescent="0.2"/>
  </sheetData>
  <mergeCells count="366">
    <mergeCell ref="C2:D2"/>
    <mergeCell ref="E2:G2"/>
    <mergeCell ref="I2:K2"/>
    <mergeCell ref="K4:T4"/>
    <mergeCell ref="K6:T6"/>
    <mergeCell ref="B8:V8"/>
    <mergeCell ref="D16:L16"/>
    <mergeCell ref="T16:U16"/>
    <mergeCell ref="D18:L18"/>
    <mergeCell ref="T18:U18"/>
    <mergeCell ref="D20:L20"/>
    <mergeCell ref="T20:U20"/>
    <mergeCell ref="B10:K10"/>
    <mergeCell ref="D12:I12"/>
    <mergeCell ref="N12:P12"/>
    <mergeCell ref="R12:V12"/>
    <mergeCell ref="D28:L28"/>
    <mergeCell ref="T28:U28"/>
    <mergeCell ref="D14:L14"/>
    <mergeCell ref="T14:U14"/>
    <mergeCell ref="D30:L30"/>
    <mergeCell ref="T30:U30"/>
    <mergeCell ref="D22:L22"/>
    <mergeCell ref="T22:U22"/>
    <mergeCell ref="D24:L24"/>
    <mergeCell ref="T24:U24"/>
    <mergeCell ref="D26:L26"/>
    <mergeCell ref="T26:U26"/>
    <mergeCell ref="D40:L40"/>
    <mergeCell ref="T40:U40"/>
    <mergeCell ref="D42:L42"/>
    <mergeCell ref="T42:U42"/>
    <mergeCell ref="D33:L33"/>
    <mergeCell ref="T33:U33"/>
    <mergeCell ref="D35:L35"/>
    <mergeCell ref="T35:U35"/>
    <mergeCell ref="D37:L37"/>
    <mergeCell ref="T37:U37"/>
    <mergeCell ref="D51:L51"/>
    <mergeCell ref="T51:U51"/>
    <mergeCell ref="D53:L53"/>
    <mergeCell ref="T53:U53"/>
    <mergeCell ref="D55:L55"/>
    <mergeCell ref="T55:U55"/>
    <mergeCell ref="D45:L45"/>
    <mergeCell ref="T45:U45"/>
    <mergeCell ref="D47:L47"/>
    <mergeCell ref="T47:U47"/>
    <mergeCell ref="D49:L49"/>
    <mergeCell ref="T49:U49"/>
    <mergeCell ref="D64:L64"/>
    <mergeCell ref="T64:U64"/>
    <mergeCell ref="D66:L66"/>
    <mergeCell ref="T66:U66"/>
    <mergeCell ref="D68:L68"/>
    <mergeCell ref="T68:U68"/>
    <mergeCell ref="D57:L57"/>
    <mergeCell ref="T57:U57"/>
    <mergeCell ref="D59:L59"/>
    <mergeCell ref="T59:U59"/>
    <mergeCell ref="C61:F61"/>
    <mergeCell ref="G61:L61"/>
    <mergeCell ref="S61:U61"/>
    <mergeCell ref="K78:T78"/>
    <mergeCell ref="K80:T80"/>
    <mergeCell ref="B82:V82"/>
    <mergeCell ref="B84:K84"/>
    <mergeCell ref="D86:I86"/>
    <mergeCell ref="N86:P86"/>
    <mergeCell ref="R86:V86"/>
    <mergeCell ref="D70:L70"/>
    <mergeCell ref="T70:U70"/>
    <mergeCell ref="C76:D76"/>
    <mergeCell ref="E76:G76"/>
    <mergeCell ref="I76:K76"/>
    <mergeCell ref="D94:L94"/>
    <mergeCell ref="T94:U94"/>
    <mergeCell ref="D96:L96"/>
    <mergeCell ref="T96:U96"/>
    <mergeCell ref="D98:L98"/>
    <mergeCell ref="T98:U98"/>
    <mergeCell ref="D88:L88"/>
    <mergeCell ref="T88:U88"/>
    <mergeCell ref="D90:L90"/>
    <mergeCell ref="T90:U90"/>
    <mergeCell ref="D92:L92"/>
    <mergeCell ref="T92:U92"/>
    <mergeCell ref="D105:L105"/>
    <mergeCell ref="T105:U105"/>
    <mergeCell ref="D107:L107"/>
    <mergeCell ref="T107:U107"/>
    <mergeCell ref="D109:L109"/>
    <mergeCell ref="T109:U109"/>
    <mergeCell ref="D100:L100"/>
    <mergeCell ref="T100:U100"/>
    <mergeCell ref="D103:L103"/>
    <mergeCell ref="T103:U103"/>
    <mergeCell ref="D117:L117"/>
    <mergeCell ref="T117:U117"/>
    <mergeCell ref="D119:L119"/>
    <mergeCell ref="T119:U119"/>
    <mergeCell ref="D121:L121"/>
    <mergeCell ref="T121:U121"/>
    <mergeCell ref="D111:L111"/>
    <mergeCell ref="T111:U111"/>
    <mergeCell ref="D113:L113"/>
    <mergeCell ref="T113:U113"/>
    <mergeCell ref="D115:L115"/>
    <mergeCell ref="T115:U115"/>
    <mergeCell ref="D129:L129"/>
    <mergeCell ref="T129:U129"/>
    <mergeCell ref="D131:L131"/>
    <mergeCell ref="T131:U131"/>
    <mergeCell ref="D133:L133"/>
    <mergeCell ref="T133:U133"/>
    <mergeCell ref="D123:L123"/>
    <mergeCell ref="T123:U123"/>
    <mergeCell ref="D125:L125"/>
    <mergeCell ref="T125:U125"/>
    <mergeCell ref="D127:L127"/>
    <mergeCell ref="T127:U127"/>
    <mergeCell ref="D142:L142"/>
    <mergeCell ref="T142:U142"/>
    <mergeCell ref="D144:L144"/>
    <mergeCell ref="T144:U144"/>
    <mergeCell ref="D146:L146"/>
    <mergeCell ref="T146:U146"/>
    <mergeCell ref="D135:L135"/>
    <mergeCell ref="T135:U135"/>
    <mergeCell ref="D137:L137"/>
    <mergeCell ref="T137:U137"/>
    <mergeCell ref="C139:F139"/>
    <mergeCell ref="G139:L139"/>
    <mergeCell ref="S139:U139"/>
    <mergeCell ref="K158:T158"/>
    <mergeCell ref="K160:T160"/>
    <mergeCell ref="B162:V162"/>
    <mergeCell ref="B164:K164"/>
    <mergeCell ref="D166:I166"/>
    <mergeCell ref="N166:P166"/>
    <mergeCell ref="R166:V166"/>
    <mergeCell ref="D148:L148"/>
    <mergeCell ref="T148:U148"/>
    <mergeCell ref="D150:L150"/>
    <mergeCell ref="T150:U150"/>
    <mergeCell ref="C156:D156"/>
    <mergeCell ref="E156:G156"/>
    <mergeCell ref="I156:K156"/>
    <mergeCell ref="D177:L177"/>
    <mergeCell ref="T177:U177"/>
    <mergeCell ref="D179:L179"/>
    <mergeCell ref="T179:U179"/>
    <mergeCell ref="D181:L181"/>
    <mergeCell ref="T181:U181"/>
    <mergeCell ref="D175:L175"/>
    <mergeCell ref="T175:U175"/>
    <mergeCell ref="D168:L168"/>
    <mergeCell ref="T168:U168"/>
    <mergeCell ref="D170:L170"/>
    <mergeCell ref="T170:U170"/>
    <mergeCell ref="D172:L172"/>
    <mergeCell ref="T172:U172"/>
    <mergeCell ref="C189:F189"/>
    <mergeCell ref="G189:L189"/>
    <mergeCell ref="S189:U189"/>
    <mergeCell ref="D192:L192"/>
    <mergeCell ref="T192:U192"/>
    <mergeCell ref="D183:L183"/>
    <mergeCell ref="T183:U183"/>
    <mergeCell ref="D185:L185"/>
    <mergeCell ref="T185:U185"/>
    <mergeCell ref="D187:L187"/>
    <mergeCell ref="T187:U187"/>
    <mergeCell ref="C200:F200"/>
    <mergeCell ref="G200:L200"/>
    <mergeCell ref="S200:U200"/>
    <mergeCell ref="D203:L203"/>
    <mergeCell ref="T203:U203"/>
    <mergeCell ref="D194:L194"/>
    <mergeCell ref="T194:U194"/>
    <mergeCell ref="D196:L196"/>
    <mergeCell ref="T196:U196"/>
    <mergeCell ref="D198:L198"/>
    <mergeCell ref="T198:U198"/>
    <mergeCell ref="D210:L210"/>
    <mergeCell ref="T210:U210"/>
    <mergeCell ref="D212:L212"/>
    <mergeCell ref="T212:U212"/>
    <mergeCell ref="D214:L214"/>
    <mergeCell ref="T214:U214"/>
    <mergeCell ref="D206:L206"/>
    <mergeCell ref="T206:U206"/>
    <mergeCell ref="D208:L208"/>
    <mergeCell ref="T208:U208"/>
    <mergeCell ref="D222:L222"/>
    <mergeCell ref="T222:U222"/>
    <mergeCell ref="D224:L224"/>
    <mergeCell ref="T224:U224"/>
    <mergeCell ref="D226:L226"/>
    <mergeCell ref="T226:U226"/>
    <mergeCell ref="D216:L216"/>
    <mergeCell ref="T216:U216"/>
    <mergeCell ref="D218:L218"/>
    <mergeCell ref="T218:U218"/>
    <mergeCell ref="D220:L220"/>
    <mergeCell ref="T220:U220"/>
    <mergeCell ref="D258:L258"/>
    <mergeCell ref="T258:U258"/>
    <mergeCell ref="B238:V238"/>
    <mergeCell ref="B240:K240"/>
    <mergeCell ref="D242:I242"/>
    <mergeCell ref="N242:P242"/>
    <mergeCell ref="R242:V242"/>
    <mergeCell ref="C232:D232"/>
    <mergeCell ref="E232:G232"/>
    <mergeCell ref="I232:K232"/>
    <mergeCell ref="K234:T234"/>
    <mergeCell ref="K236:T236"/>
    <mergeCell ref="D253:L253"/>
    <mergeCell ref="T253:U253"/>
    <mergeCell ref="C255:F255"/>
    <mergeCell ref="G255:L255"/>
    <mergeCell ref="S255:U255"/>
    <mergeCell ref="D251:L251"/>
    <mergeCell ref="T251:U251"/>
    <mergeCell ref="D244:L244"/>
    <mergeCell ref="T244:U244"/>
    <mergeCell ref="D246:L246"/>
    <mergeCell ref="T246:U246"/>
    <mergeCell ref="D248:L248"/>
    <mergeCell ref="T248:U248"/>
    <mergeCell ref="D264:L264"/>
    <mergeCell ref="T264:U264"/>
    <mergeCell ref="D266:L266"/>
    <mergeCell ref="T266:U266"/>
    <mergeCell ref="D268:L268"/>
    <mergeCell ref="T268:U268"/>
    <mergeCell ref="D275:L275"/>
    <mergeCell ref="T275:U275"/>
    <mergeCell ref="D260:L260"/>
    <mergeCell ref="T260:U260"/>
    <mergeCell ref="D262:L262"/>
    <mergeCell ref="T262:U262"/>
    <mergeCell ref="D277:L277"/>
    <mergeCell ref="T277:U277"/>
    <mergeCell ref="D279:L279"/>
    <mergeCell ref="T279:U279"/>
    <mergeCell ref="C270:F270"/>
    <mergeCell ref="G270:L270"/>
    <mergeCell ref="S270:U270"/>
    <mergeCell ref="D287:L287"/>
    <mergeCell ref="T287:U287"/>
    <mergeCell ref="D273:L273"/>
    <mergeCell ref="T273:U273"/>
    <mergeCell ref="D289:L289"/>
    <mergeCell ref="T289:U289"/>
    <mergeCell ref="D291:L291"/>
    <mergeCell ref="T291:U291"/>
    <mergeCell ref="D281:L281"/>
    <mergeCell ref="T281:U281"/>
    <mergeCell ref="D283:L283"/>
    <mergeCell ref="T283:U283"/>
    <mergeCell ref="D285:L285"/>
    <mergeCell ref="T285:U285"/>
    <mergeCell ref="D299:L299"/>
    <mergeCell ref="T299:U299"/>
    <mergeCell ref="D301:L301"/>
    <mergeCell ref="T301:U301"/>
    <mergeCell ref="D303:L303"/>
    <mergeCell ref="T303:U303"/>
    <mergeCell ref="D293:L293"/>
    <mergeCell ref="T293:U293"/>
    <mergeCell ref="D295:L295"/>
    <mergeCell ref="T295:U295"/>
    <mergeCell ref="D297:L297"/>
    <mergeCell ref="T297:U297"/>
    <mergeCell ref="B315:V315"/>
    <mergeCell ref="B317:K317"/>
    <mergeCell ref="D319:I319"/>
    <mergeCell ref="N319:P319"/>
    <mergeCell ref="R319:V319"/>
    <mergeCell ref="C309:D309"/>
    <mergeCell ref="E309:G309"/>
    <mergeCell ref="I309:K309"/>
    <mergeCell ref="K311:T311"/>
    <mergeCell ref="K313:T313"/>
    <mergeCell ref="D327:L327"/>
    <mergeCell ref="T327:U327"/>
    <mergeCell ref="D329:L329"/>
    <mergeCell ref="T329:U329"/>
    <mergeCell ref="D331:L331"/>
    <mergeCell ref="T331:U331"/>
    <mergeCell ref="D321:L321"/>
    <mergeCell ref="T321:U321"/>
    <mergeCell ref="D323:L323"/>
    <mergeCell ref="T323:U323"/>
    <mergeCell ref="D325:L325"/>
    <mergeCell ref="T325:U325"/>
    <mergeCell ref="D338:L338"/>
    <mergeCell ref="T338:U338"/>
    <mergeCell ref="D340:L340"/>
    <mergeCell ref="T340:U340"/>
    <mergeCell ref="D342:L342"/>
    <mergeCell ref="T342:U342"/>
    <mergeCell ref="D333:L333"/>
    <mergeCell ref="T333:U333"/>
    <mergeCell ref="C335:F335"/>
    <mergeCell ref="G335:L335"/>
    <mergeCell ref="S335:U335"/>
    <mergeCell ref="D350:L350"/>
    <mergeCell ref="T350:U350"/>
    <mergeCell ref="D352:L352"/>
    <mergeCell ref="T352:U352"/>
    <mergeCell ref="D354:L354"/>
    <mergeCell ref="T354:U354"/>
    <mergeCell ref="D344:L344"/>
    <mergeCell ref="T344:U344"/>
    <mergeCell ref="D346:L346"/>
    <mergeCell ref="T346:U346"/>
    <mergeCell ref="D348:L348"/>
    <mergeCell ref="T348:U348"/>
    <mergeCell ref="C361:F361"/>
    <mergeCell ref="G361:L361"/>
    <mergeCell ref="S361:U361"/>
    <mergeCell ref="D364:L364"/>
    <mergeCell ref="T364:U364"/>
    <mergeCell ref="C356:F356"/>
    <mergeCell ref="G356:L356"/>
    <mergeCell ref="S356:U356"/>
    <mergeCell ref="D359:L359"/>
    <mergeCell ref="T359:U359"/>
    <mergeCell ref="D372:L372"/>
    <mergeCell ref="T372:U372"/>
    <mergeCell ref="D374:L374"/>
    <mergeCell ref="T374:U374"/>
    <mergeCell ref="D376:L376"/>
    <mergeCell ref="T376:U376"/>
    <mergeCell ref="D366:L366"/>
    <mergeCell ref="T366:U366"/>
    <mergeCell ref="D368:L368"/>
    <mergeCell ref="T368:U368"/>
    <mergeCell ref="D370:L370"/>
    <mergeCell ref="T370:U370"/>
    <mergeCell ref="D384:L384"/>
    <mergeCell ref="T384:U384"/>
    <mergeCell ref="C390:D390"/>
    <mergeCell ref="E390:G390"/>
    <mergeCell ref="I390:K390"/>
    <mergeCell ref="D378:L378"/>
    <mergeCell ref="T378:U378"/>
    <mergeCell ref="D380:L380"/>
    <mergeCell ref="T380:U380"/>
    <mergeCell ref="D382:L382"/>
    <mergeCell ref="T382:U382"/>
    <mergeCell ref="C402:F402"/>
    <mergeCell ref="G402:L402"/>
    <mergeCell ref="S402:U402"/>
    <mergeCell ref="C405:E405"/>
    <mergeCell ref="S405:U405"/>
    <mergeCell ref="K392:T392"/>
    <mergeCell ref="K394:T394"/>
    <mergeCell ref="B396:V396"/>
    <mergeCell ref="B398:K398"/>
    <mergeCell ref="D400:I400"/>
    <mergeCell ref="N400:P400"/>
    <mergeCell ref="R400:V400"/>
  </mergeCells>
  <pageMargins left="0" right="0" top="0" bottom="0" header="0" footer="0"/>
  <pageSetup paperSize="0" scale="0" fitToWidth="0" fitToHeight="0" orientation="portrait" usePrinterDefaults="0" horizontalDpi="0" verticalDpi="0" copies="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C46B4-ACB8-4BC8-9CFF-55705F5381EB}">
  <dimension ref="A2:E21"/>
  <sheetViews>
    <sheetView workbookViewId="0">
      <selection activeCell="C10" sqref="C10"/>
    </sheetView>
  </sheetViews>
  <sheetFormatPr baseColWidth="10" defaultRowHeight="12.75" x14ac:dyDescent="0.2"/>
  <cols>
    <col min="1" max="1" width="27.85546875" style="72" customWidth="1"/>
    <col min="2" max="2" width="11.42578125" style="72"/>
    <col min="3" max="4" width="15.85546875" style="72" bestFit="1" customWidth="1"/>
    <col min="5" max="250" width="11.42578125" style="72"/>
    <col min="251" max="251" width="18.85546875" style="72" bestFit="1" customWidth="1"/>
    <col min="252" max="255" width="11.42578125" style="72"/>
    <col min="256" max="259" width="15.85546875" style="72" bestFit="1" customWidth="1"/>
    <col min="260" max="260" width="10.7109375" style="72" bestFit="1" customWidth="1"/>
    <col min="261" max="506" width="11.42578125" style="72"/>
    <col min="507" max="507" width="18.85546875" style="72" bestFit="1" customWidth="1"/>
    <col min="508" max="511" width="11.42578125" style="72"/>
    <col min="512" max="515" width="15.85546875" style="72" bestFit="1" customWidth="1"/>
    <col min="516" max="516" width="10.7109375" style="72" bestFit="1" customWidth="1"/>
    <col min="517" max="762" width="11.42578125" style="72"/>
    <col min="763" max="763" width="18.85546875" style="72" bestFit="1" customWidth="1"/>
    <col min="764" max="767" width="11.42578125" style="72"/>
    <col min="768" max="771" width="15.85546875" style="72" bestFit="1" customWidth="1"/>
    <col min="772" max="772" width="10.7109375" style="72" bestFit="1" customWidth="1"/>
    <col min="773" max="1018" width="11.42578125" style="72"/>
    <col min="1019" max="1019" width="18.85546875" style="72" bestFit="1" customWidth="1"/>
    <col min="1020" max="1023" width="11.42578125" style="72"/>
    <col min="1024" max="1027" width="15.85546875" style="72" bestFit="1" customWidth="1"/>
    <col min="1028" max="1028" width="10.7109375" style="72" bestFit="1" customWidth="1"/>
    <col min="1029" max="1274" width="11.42578125" style="72"/>
    <col min="1275" max="1275" width="18.85546875" style="72" bestFit="1" customWidth="1"/>
    <col min="1276" max="1279" width="11.42578125" style="72"/>
    <col min="1280" max="1283" width="15.85546875" style="72" bestFit="1" customWidth="1"/>
    <col min="1284" max="1284" width="10.7109375" style="72" bestFit="1" customWidth="1"/>
    <col min="1285" max="1530" width="11.42578125" style="72"/>
    <col min="1531" max="1531" width="18.85546875" style="72" bestFit="1" customWidth="1"/>
    <col min="1532" max="1535" width="11.42578125" style="72"/>
    <col min="1536" max="1539" width="15.85546875" style="72" bestFit="1" customWidth="1"/>
    <col min="1540" max="1540" width="10.7109375" style="72" bestFit="1" customWidth="1"/>
    <col min="1541" max="1786" width="11.42578125" style="72"/>
    <col min="1787" max="1787" width="18.85546875" style="72" bestFit="1" customWidth="1"/>
    <col min="1788" max="1791" width="11.42578125" style="72"/>
    <col min="1792" max="1795" width="15.85546875" style="72" bestFit="1" customWidth="1"/>
    <col min="1796" max="1796" width="10.7109375" style="72" bestFit="1" customWidth="1"/>
    <col min="1797" max="2042" width="11.42578125" style="72"/>
    <col min="2043" max="2043" width="18.85546875" style="72" bestFit="1" customWidth="1"/>
    <col min="2044" max="2047" width="11.42578125" style="72"/>
    <col min="2048" max="2051" width="15.85546875" style="72" bestFit="1" customWidth="1"/>
    <col min="2052" max="2052" width="10.7109375" style="72" bestFit="1" customWidth="1"/>
    <col min="2053" max="2298" width="11.42578125" style="72"/>
    <col min="2299" max="2299" width="18.85546875" style="72" bestFit="1" customWidth="1"/>
    <col min="2300" max="2303" width="11.42578125" style="72"/>
    <col min="2304" max="2307" width="15.85546875" style="72" bestFit="1" customWidth="1"/>
    <col min="2308" max="2308" width="10.7109375" style="72" bestFit="1" customWidth="1"/>
    <col min="2309" max="2554" width="11.42578125" style="72"/>
    <col min="2555" max="2555" width="18.85546875" style="72" bestFit="1" customWidth="1"/>
    <col min="2556" max="2559" width="11.42578125" style="72"/>
    <col min="2560" max="2563" width="15.85546875" style="72" bestFit="1" customWidth="1"/>
    <col min="2564" max="2564" width="10.7109375" style="72" bestFit="1" customWidth="1"/>
    <col min="2565" max="2810" width="11.42578125" style="72"/>
    <col min="2811" max="2811" width="18.85546875" style="72" bestFit="1" customWidth="1"/>
    <col min="2812" max="2815" width="11.42578125" style="72"/>
    <col min="2816" max="2819" width="15.85546875" style="72" bestFit="1" customWidth="1"/>
    <col min="2820" max="2820" width="10.7109375" style="72" bestFit="1" customWidth="1"/>
    <col min="2821" max="3066" width="11.42578125" style="72"/>
    <col min="3067" max="3067" width="18.85546875" style="72" bestFit="1" customWidth="1"/>
    <col min="3068" max="3071" width="11.42578125" style="72"/>
    <col min="3072" max="3075" width="15.85546875" style="72" bestFit="1" customWidth="1"/>
    <col min="3076" max="3076" width="10.7109375" style="72" bestFit="1" customWidth="1"/>
    <col min="3077" max="3322" width="11.42578125" style="72"/>
    <col min="3323" max="3323" width="18.85546875" style="72" bestFit="1" customWidth="1"/>
    <col min="3324" max="3327" width="11.42578125" style="72"/>
    <col min="3328" max="3331" width="15.85546875" style="72" bestFit="1" customWidth="1"/>
    <col min="3332" max="3332" width="10.7109375" style="72" bestFit="1" customWidth="1"/>
    <col min="3333" max="3578" width="11.42578125" style="72"/>
    <col min="3579" max="3579" width="18.85546875" style="72" bestFit="1" customWidth="1"/>
    <col min="3580" max="3583" width="11.42578125" style="72"/>
    <col min="3584" max="3587" width="15.85546875" style="72" bestFit="1" customWidth="1"/>
    <col min="3588" max="3588" width="10.7109375" style="72" bestFit="1" customWidth="1"/>
    <col min="3589" max="3834" width="11.42578125" style="72"/>
    <col min="3835" max="3835" width="18.85546875" style="72" bestFit="1" customWidth="1"/>
    <col min="3836" max="3839" width="11.42578125" style="72"/>
    <col min="3840" max="3843" width="15.85546875" style="72" bestFit="1" customWidth="1"/>
    <col min="3844" max="3844" width="10.7109375" style="72" bestFit="1" customWidth="1"/>
    <col min="3845" max="4090" width="11.42578125" style="72"/>
    <col min="4091" max="4091" width="18.85546875" style="72" bestFit="1" customWidth="1"/>
    <col min="4092" max="4095" width="11.42578125" style="72"/>
    <col min="4096" max="4099" width="15.85546875" style="72" bestFit="1" customWidth="1"/>
    <col min="4100" max="4100" width="10.7109375" style="72" bestFit="1" customWidth="1"/>
    <col min="4101" max="4346" width="11.42578125" style="72"/>
    <col min="4347" max="4347" width="18.85546875" style="72" bestFit="1" customWidth="1"/>
    <col min="4348" max="4351" width="11.42578125" style="72"/>
    <col min="4352" max="4355" width="15.85546875" style="72" bestFit="1" customWidth="1"/>
    <col min="4356" max="4356" width="10.7109375" style="72" bestFit="1" customWidth="1"/>
    <col min="4357" max="4602" width="11.42578125" style="72"/>
    <col min="4603" max="4603" width="18.85546875" style="72" bestFit="1" customWidth="1"/>
    <col min="4604" max="4607" width="11.42578125" style="72"/>
    <col min="4608" max="4611" width="15.85546875" style="72" bestFit="1" customWidth="1"/>
    <col min="4612" max="4612" width="10.7109375" style="72" bestFit="1" customWidth="1"/>
    <col min="4613" max="4858" width="11.42578125" style="72"/>
    <col min="4859" max="4859" width="18.85546875" style="72" bestFit="1" customWidth="1"/>
    <col min="4860" max="4863" width="11.42578125" style="72"/>
    <col min="4864" max="4867" width="15.85546875" style="72" bestFit="1" customWidth="1"/>
    <col min="4868" max="4868" width="10.7109375" style="72" bestFit="1" customWidth="1"/>
    <col min="4869" max="5114" width="11.42578125" style="72"/>
    <col min="5115" max="5115" width="18.85546875" style="72" bestFit="1" customWidth="1"/>
    <col min="5116" max="5119" width="11.42578125" style="72"/>
    <col min="5120" max="5123" width="15.85546875" style="72" bestFit="1" customWidth="1"/>
    <col min="5124" max="5124" width="10.7109375" style="72" bestFit="1" customWidth="1"/>
    <col min="5125" max="5370" width="11.42578125" style="72"/>
    <col min="5371" max="5371" width="18.85546875" style="72" bestFit="1" customWidth="1"/>
    <col min="5372" max="5375" width="11.42578125" style="72"/>
    <col min="5376" max="5379" width="15.85546875" style="72" bestFit="1" customWidth="1"/>
    <col min="5380" max="5380" width="10.7109375" style="72" bestFit="1" customWidth="1"/>
    <col min="5381" max="5626" width="11.42578125" style="72"/>
    <col min="5627" max="5627" width="18.85546875" style="72" bestFit="1" customWidth="1"/>
    <col min="5628" max="5631" width="11.42578125" style="72"/>
    <col min="5632" max="5635" width="15.85546875" style="72" bestFit="1" customWidth="1"/>
    <col min="5636" max="5636" width="10.7109375" style="72" bestFit="1" customWidth="1"/>
    <col min="5637" max="5882" width="11.42578125" style="72"/>
    <col min="5883" max="5883" width="18.85546875" style="72" bestFit="1" customWidth="1"/>
    <col min="5884" max="5887" width="11.42578125" style="72"/>
    <col min="5888" max="5891" width="15.85546875" style="72" bestFit="1" customWidth="1"/>
    <col min="5892" max="5892" width="10.7109375" style="72" bestFit="1" customWidth="1"/>
    <col min="5893" max="6138" width="11.42578125" style="72"/>
    <col min="6139" max="6139" width="18.85546875" style="72" bestFit="1" customWidth="1"/>
    <col min="6140" max="6143" width="11.42578125" style="72"/>
    <col min="6144" max="6147" width="15.85546875" style="72" bestFit="1" customWidth="1"/>
    <col min="6148" max="6148" width="10.7109375" style="72" bestFit="1" customWidth="1"/>
    <col min="6149" max="6394" width="11.42578125" style="72"/>
    <col min="6395" max="6395" width="18.85546875" style="72" bestFit="1" customWidth="1"/>
    <col min="6396" max="6399" width="11.42578125" style="72"/>
    <col min="6400" max="6403" width="15.85546875" style="72" bestFit="1" customWidth="1"/>
    <col min="6404" max="6404" width="10.7109375" style="72" bestFit="1" customWidth="1"/>
    <col min="6405" max="6650" width="11.42578125" style="72"/>
    <col min="6651" max="6651" width="18.85546875" style="72" bestFit="1" customWidth="1"/>
    <col min="6652" max="6655" width="11.42578125" style="72"/>
    <col min="6656" max="6659" width="15.85546875" style="72" bestFit="1" customWidth="1"/>
    <col min="6660" max="6660" width="10.7109375" style="72" bestFit="1" customWidth="1"/>
    <col min="6661" max="6906" width="11.42578125" style="72"/>
    <col min="6907" max="6907" width="18.85546875" style="72" bestFit="1" customWidth="1"/>
    <col min="6908" max="6911" width="11.42578125" style="72"/>
    <col min="6912" max="6915" width="15.85546875" style="72" bestFit="1" customWidth="1"/>
    <col min="6916" max="6916" width="10.7109375" style="72" bestFit="1" customWidth="1"/>
    <col min="6917" max="7162" width="11.42578125" style="72"/>
    <col min="7163" max="7163" width="18.85546875" style="72" bestFit="1" customWidth="1"/>
    <col min="7164" max="7167" width="11.42578125" style="72"/>
    <col min="7168" max="7171" width="15.85546875" style="72" bestFit="1" customWidth="1"/>
    <col min="7172" max="7172" width="10.7109375" style="72" bestFit="1" customWidth="1"/>
    <col min="7173" max="7418" width="11.42578125" style="72"/>
    <col min="7419" max="7419" width="18.85546875" style="72" bestFit="1" customWidth="1"/>
    <col min="7420" max="7423" width="11.42578125" style="72"/>
    <col min="7424" max="7427" width="15.85546875" style="72" bestFit="1" customWidth="1"/>
    <col min="7428" max="7428" width="10.7109375" style="72" bestFit="1" customWidth="1"/>
    <col min="7429" max="7674" width="11.42578125" style="72"/>
    <col min="7675" max="7675" width="18.85546875" style="72" bestFit="1" customWidth="1"/>
    <col min="7676" max="7679" width="11.42578125" style="72"/>
    <col min="7680" max="7683" width="15.85546875" style="72" bestFit="1" customWidth="1"/>
    <col min="7684" max="7684" width="10.7109375" style="72" bestFit="1" customWidth="1"/>
    <col min="7685" max="7930" width="11.42578125" style="72"/>
    <col min="7931" max="7931" width="18.85546875" style="72" bestFit="1" customWidth="1"/>
    <col min="7932" max="7935" width="11.42578125" style="72"/>
    <col min="7936" max="7939" width="15.85546875" style="72" bestFit="1" customWidth="1"/>
    <col min="7940" max="7940" width="10.7109375" style="72" bestFit="1" customWidth="1"/>
    <col min="7941" max="8186" width="11.42578125" style="72"/>
    <col min="8187" max="8187" width="18.85546875" style="72" bestFit="1" customWidth="1"/>
    <col min="8188" max="8191" width="11.42578125" style="72"/>
    <col min="8192" max="8195" width="15.85546875" style="72" bestFit="1" customWidth="1"/>
    <col min="8196" max="8196" width="10.7109375" style="72" bestFit="1" customWidth="1"/>
    <col min="8197" max="8442" width="11.42578125" style="72"/>
    <col min="8443" max="8443" width="18.85546875" style="72" bestFit="1" customWidth="1"/>
    <col min="8444" max="8447" width="11.42578125" style="72"/>
    <col min="8448" max="8451" width="15.85546875" style="72" bestFit="1" customWidth="1"/>
    <col min="8452" max="8452" width="10.7109375" style="72" bestFit="1" customWidth="1"/>
    <col min="8453" max="8698" width="11.42578125" style="72"/>
    <col min="8699" max="8699" width="18.85546875" style="72" bestFit="1" customWidth="1"/>
    <col min="8700" max="8703" width="11.42578125" style="72"/>
    <col min="8704" max="8707" width="15.85546875" style="72" bestFit="1" customWidth="1"/>
    <col min="8708" max="8708" width="10.7109375" style="72" bestFit="1" customWidth="1"/>
    <col min="8709" max="8954" width="11.42578125" style="72"/>
    <col min="8955" max="8955" width="18.85546875" style="72" bestFit="1" customWidth="1"/>
    <col min="8956" max="8959" width="11.42578125" style="72"/>
    <col min="8960" max="8963" width="15.85546875" style="72" bestFit="1" customWidth="1"/>
    <col min="8964" max="8964" width="10.7109375" style="72" bestFit="1" customWidth="1"/>
    <col min="8965" max="9210" width="11.42578125" style="72"/>
    <col min="9211" max="9211" width="18.85546875" style="72" bestFit="1" customWidth="1"/>
    <col min="9212" max="9215" width="11.42578125" style="72"/>
    <col min="9216" max="9219" width="15.85546875" style="72" bestFit="1" customWidth="1"/>
    <col min="9220" max="9220" width="10.7109375" style="72" bestFit="1" customWidth="1"/>
    <col min="9221" max="9466" width="11.42578125" style="72"/>
    <col min="9467" max="9467" width="18.85546875" style="72" bestFit="1" customWidth="1"/>
    <col min="9468" max="9471" width="11.42578125" style="72"/>
    <col min="9472" max="9475" width="15.85546875" style="72" bestFit="1" customWidth="1"/>
    <col min="9476" max="9476" width="10.7109375" style="72" bestFit="1" customWidth="1"/>
    <col min="9477" max="9722" width="11.42578125" style="72"/>
    <col min="9723" max="9723" width="18.85546875" style="72" bestFit="1" customWidth="1"/>
    <col min="9724" max="9727" width="11.42578125" style="72"/>
    <col min="9728" max="9731" width="15.85546875" style="72" bestFit="1" customWidth="1"/>
    <col min="9732" max="9732" width="10.7109375" style="72" bestFit="1" customWidth="1"/>
    <col min="9733" max="9978" width="11.42578125" style="72"/>
    <col min="9979" max="9979" width="18.85546875" style="72" bestFit="1" customWidth="1"/>
    <col min="9980" max="9983" width="11.42578125" style="72"/>
    <col min="9984" max="9987" width="15.85546875" style="72" bestFit="1" customWidth="1"/>
    <col min="9988" max="9988" width="10.7109375" style="72" bestFit="1" customWidth="1"/>
    <col min="9989" max="10234" width="11.42578125" style="72"/>
    <col min="10235" max="10235" width="18.85546875" style="72" bestFit="1" customWidth="1"/>
    <col min="10236" max="10239" width="11.42578125" style="72"/>
    <col min="10240" max="10243" width="15.85546875" style="72" bestFit="1" customWidth="1"/>
    <col min="10244" max="10244" width="10.7109375" style="72" bestFit="1" customWidth="1"/>
    <col min="10245" max="10490" width="11.42578125" style="72"/>
    <col min="10491" max="10491" width="18.85546875" style="72" bestFit="1" customWidth="1"/>
    <col min="10492" max="10495" width="11.42578125" style="72"/>
    <col min="10496" max="10499" width="15.85546875" style="72" bestFit="1" customWidth="1"/>
    <col min="10500" max="10500" width="10.7109375" style="72" bestFit="1" customWidth="1"/>
    <col min="10501" max="10746" width="11.42578125" style="72"/>
    <col min="10747" max="10747" width="18.85546875" style="72" bestFit="1" customWidth="1"/>
    <col min="10748" max="10751" width="11.42578125" style="72"/>
    <col min="10752" max="10755" width="15.85546875" style="72" bestFit="1" customWidth="1"/>
    <col min="10756" max="10756" width="10.7109375" style="72" bestFit="1" customWidth="1"/>
    <col min="10757" max="11002" width="11.42578125" style="72"/>
    <col min="11003" max="11003" width="18.85546875" style="72" bestFit="1" customWidth="1"/>
    <col min="11004" max="11007" width="11.42578125" style="72"/>
    <col min="11008" max="11011" width="15.85546875" style="72" bestFit="1" customWidth="1"/>
    <col min="11012" max="11012" width="10.7109375" style="72" bestFit="1" customWidth="1"/>
    <col min="11013" max="11258" width="11.42578125" style="72"/>
    <col min="11259" max="11259" width="18.85546875" style="72" bestFit="1" customWidth="1"/>
    <col min="11260" max="11263" width="11.42578125" style="72"/>
    <col min="11264" max="11267" width="15.85546875" style="72" bestFit="1" customWidth="1"/>
    <col min="11268" max="11268" width="10.7109375" style="72" bestFit="1" customWidth="1"/>
    <col min="11269" max="11514" width="11.42578125" style="72"/>
    <col min="11515" max="11515" width="18.85546875" style="72" bestFit="1" customWidth="1"/>
    <col min="11516" max="11519" width="11.42578125" style="72"/>
    <col min="11520" max="11523" width="15.85546875" style="72" bestFit="1" customWidth="1"/>
    <col min="11524" max="11524" width="10.7109375" style="72" bestFit="1" customWidth="1"/>
    <col min="11525" max="11770" width="11.42578125" style="72"/>
    <col min="11771" max="11771" width="18.85546875" style="72" bestFit="1" customWidth="1"/>
    <col min="11772" max="11775" width="11.42578125" style="72"/>
    <col min="11776" max="11779" width="15.85546875" style="72" bestFit="1" customWidth="1"/>
    <col min="11780" max="11780" width="10.7109375" style="72" bestFit="1" customWidth="1"/>
    <col min="11781" max="12026" width="11.42578125" style="72"/>
    <col min="12027" max="12027" width="18.85546875" style="72" bestFit="1" customWidth="1"/>
    <col min="12028" max="12031" width="11.42578125" style="72"/>
    <col min="12032" max="12035" width="15.85546875" style="72" bestFit="1" customWidth="1"/>
    <col min="12036" max="12036" width="10.7109375" style="72" bestFit="1" customWidth="1"/>
    <col min="12037" max="12282" width="11.42578125" style="72"/>
    <col min="12283" max="12283" width="18.85546875" style="72" bestFit="1" customWidth="1"/>
    <col min="12284" max="12287" width="11.42578125" style="72"/>
    <col min="12288" max="12291" width="15.85546875" style="72" bestFit="1" customWidth="1"/>
    <col min="12292" max="12292" width="10.7109375" style="72" bestFit="1" customWidth="1"/>
    <col min="12293" max="12538" width="11.42578125" style="72"/>
    <col min="12539" max="12539" width="18.85546875" style="72" bestFit="1" customWidth="1"/>
    <col min="12540" max="12543" width="11.42578125" style="72"/>
    <col min="12544" max="12547" width="15.85546875" style="72" bestFit="1" customWidth="1"/>
    <col min="12548" max="12548" width="10.7109375" style="72" bestFit="1" customWidth="1"/>
    <col min="12549" max="12794" width="11.42578125" style="72"/>
    <col min="12795" max="12795" width="18.85546875" style="72" bestFit="1" customWidth="1"/>
    <col min="12796" max="12799" width="11.42578125" style="72"/>
    <col min="12800" max="12803" width="15.85546875" style="72" bestFit="1" customWidth="1"/>
    <col min="12804" max="12804" width="10.7109375" style="72" bestFit="1" customWidth="1"/>
    <col min="12805" max="13050" width="11.42578125" style="72"/>
    <col min="13051" max="13051" width="18.85546875" style="72" bestFit="1" customWidth="1"/>
    <col min="13052" max="13055" width="11.42578125" style="72"/>
    <col min="13056" max="13059" width="15.85546875" style="72" bestFit="1" customWidth="1"/>
    <col min="13060" max="13060" width="10.7109375" style="72" bestFit="1" customWidth="1"/>
    <col min="13061" max="13306" width="11.42578125" style="72"/>
    <col min="13307" max="13307" width="18.85546875" style="72" bestFit="1" customWidth="1"/>
    <col min="13308" max="13311" width="11.42578125" style="72"/>
    <col min="13312" max="13315" width="15.85546875" style="72" bestFit="1" customWidth="1"/>
    <col min="13316" max="13316" width="10.7109375" style="72" bestFit="1" customWidth="1"/>
    <col min="13317" max="13562" width="11.42578125" style="72"/>
    <col min="13563" max="13563" width="18.85546875" style="72" bestFit="1" customWidth="1"/>
    <col min="13564" max="13567" width="11.42578125" style="72"/>
    <col min="13568" max="13571" width="15.85546875" style="72" bestFit="1" customWidth="1"/>
    <col min="13572" max="13572" width="10.7109375" style="72" bestFit="1" customWidth="1"/>
    <col min="13573" max="13818" width="11.42578125" style="72"/>
    <col min="13819" max="13819" width="18.85546875" style="72" bestFit="1" customWidth="1"/>
    <col min="13820" max="13823" width="11.42578125" style="72"/>
    <col min="13824" max="13827" width="15.85546875" style="72" bestFit="1" customWidth="1"/>
    <col min="13828" max="13828" width="10.7109375" style="72" bestFit="1" customWidth="1"/>
    <col min="13829" max="14074" width="11.42578125" style="72"/>
    <col min="14075" max="14075" width="18.85546875" style="72" bestFit="1" customWidth="1"/>
    <col min="14076" max="14079" width="11.42578125" style="72"/>
    <col min="14080" max="14083" width="15.85546875" style="72" bestFit="1" customWidth="1"/>
    <col min="14084" max="14084" width="10.7109375" style="72" bestFit="1" customWidth="1"/>
    <col min="14085" max="14330" width="11.42578125" style="72"/>
    <col min="14331" max="14331" width="18.85546875" style="72" bestFit="1" customWidth="1"/>
    <col min="14332" max="14335" width="11.42578125" style="72"/>
    <col min="14336" max="14339" width="15.85546875" style="72" bestFit="1" customWidth="1"/>
    <col min="14340" max="14340" width="10.7109375" style="72" bestFit="1" customWidth="1"/>
    <col min="14341" max="14586" width="11.42578125" style="72"/>
    <col min="14587" max="14587" width="18.85546875" style="72" bestFit="1" customWidth="1"/>
    <col min="14588" max="14591" width="11.42578125" style="72"/>
    <col min="14592" max="14595" width="15.85546875" style="72" bestFit="1" customWidth="1"/>
    <col min="14596" max="14596" width="10.7109375" style="72" bestFit="1" customWidth="1"/>
    <col min="14597" max="14842" width="11.42578125" style="72"/>
    <col min="14843" max="14843" width="18.85546875" style="72" bestFit="1" customWidth="1"/>
    <col min="14844" max="14847" width="11.42578125" style="72"/>
    <col min="14848" max="14851" width="15.85546875" style="72" bestFit="1" customWidth="1"/>
    <col min="14852" max="14852" width="10.7109375" style="72" bestFit="1" customWidth="1"/>
    <col min="14853" max="15098" width="11.42578125" style="72"/>
    <col min="15099" max="15099" width="18.85546875" style="72" bestFit="1" customWidth="1"/>
    <col min="15100" max="15103" width="11.42578125" style="72"/>
    <col min="15104" max="15107" width="15.85546875" style="72" bestFit="1" customWidth="1"/>
    <col min="15108" max="15108" width="10.7109375" style="72" bestFit="1" customWidth="1"/>
    <col min="15109" max="15354" width="11.42578125" style="72"/>
    <col min="15355" max="15355" width="18.85546875" style="72" bestFit="1" customWidth="1"/>
    <col min="15356" max="15359" width="11.42578125" style="72"/>
    <col min="15360" max="15363" width="15.85546875" style="72" bestFit="1" customWidth="1"/>
    <col min="15364" max="15364" width="10.7109375" style="72" bestFit="1" customWidth="1"/>
    <col min="15365" max="15610" width="11.42578125" style="72"/>
    <col min="15611" max="15611" width="18.85546875" style="72" bestFit="1" customWidth="1"/>
    <col min="15612" max="15615" width="11.42578125" style="72"/>
    <col min="15616" max="15619" width="15.85546875" style="72" bestFit="1" customWidth="1"/>
    <col min="15620" max="15620" width="10.7109375" style="72" bestFit="1" customWidth="1"/>
    <col min="15621" max="15866" width="11.42578125" style="72"/>
    <col min="15867" max="15867" width="18.85546875" style="72" bestFit="1" customWidth="1"/>
    <col min="15868" max="15871" width="11.42578125" style="72"/>
    <col min="15872" max="15875" width="15.85546875" style="72" bestFit="1" customWidth="1"/>
    <col min="15876" max="15876" width="10.7109375" style="72" bestFit="1" customWidth="1"/>
    <col min="15877" max="16122" width="11.42578125" style="72"/>
    <col min="16123" max="16123" width="18.85546875" style="72" bestFit="1" customWidth="1"/>
    <col min="16124" max="16127" width="11.42578125" style="72"/>
    <col min="16128" max="16131" width="15.85546875" style="72" bestFit="1" customWidth="1"/>
    <col min="16132" max="16132" width="10.7109375" style="72" bestFit="1" customWidth="1"/>
    <col min="16133" max="16384" width="11.42578125" style="72"/>
  </cols>
  <sheetData>
    <row r="2" spans="1:5" ht="26.25" x14ac:dyDescent="0.4">
      <c r="A2" s="419" t="s">
        <v>171</v>
      </c>
      <c r="B2" s="420" t="s">
        <v>178</v>
      </c>
    </row>
    <row r="3" spans="1:5" ht="13.5" thickBot="1" x14ac:dyDescent="0.25">
      <c r="B3" s="281"/>
    </row>
    <row r="4" spans="1:5" ht="18" x14ac:dyDescent="0.25">
      <c r="A4" s="433"/>
      <c r="B4" s="433"/>
      <c r="C4" s="434" t="s">
        <v>173</v>
      </c>
      <c r="D4" s="434" t="s">
        <v>174</v>
      </c>
    </row>
    <row r="5" spans="1:5" ht="18.75" thickBot="1" x14ac:dyDescent="0.3">
      <c r="A5" s="435"/>
      <c r="B5" s="424" t="s">
        <v>175</v>
      </c>
      <c r="C5" s="424" t="s">
        <v>176</v>
      </c>
      <c r="D5" s="424" t="s">
        <v>175</v>
      </c>
    </row>
    <row r="6" spans="1:5" ht="18" x14ac:dyDescent="0.25">
      <c r="A6" s="436"/>
      <c r="B6" s="426"/>
      <c r="C6" s="426"/>
      <c r="D6" s="426"/>
    </row>
    <row r="7" spans="1:5" ht="18" x14ac:dyDescent="0.25">
      <c r="A7" s="437" t="s">
        <v>3</v>
      </c>
      <c r="B7" s="428">
        <v>2229</v>
      </c>
      <c r="C7" s="428">
        <v>22</v>
      </c>
      <c r="D7" s="428">
        <f t="shared" ref="D7:D10" si="0">B7/C7</f>
        <v>101.31818181818181</v>
      </c>
      <c r="E7" s="429"/>
    </row>
    <row r="8" spans="1:5" ht="18" x14ac:dyDescent="0.25">
      <c r="A8" s="437" t="s">
        <v>5</v>
      </c>
      <c r="B8" s="428">
        <v>2049</v>
      </c>
      <c r="C8" s="428">
        <v>20</v>
      </c>
      <c r="D8" s="428">
        <f t="shared" si="0"/>
        <v>102.45</v>
      </c>
    </row>
    <row r="9" spans="1:5" ht="18" x14ac:dyDescent="0.25">
      <c r="A9" s="437" t="s">
        <v>6</v>
      </c>
      <c r="B9" s="428">
        <v>1884</v>
      </c>
      <c r="C9" s="428">
        <v>21</v>
      </c>
      <c r="D9" s="428">
        <f t="shared" si="0"/>
        <v>89.714285714285708</v>
      </c>
    </row>
    <row r="10" spans="1:5" ht="18" x14ac:dyDescent="0.25">
      <c r="A10" s="437" t="s">
        <v>7</v>
      </c>
      <c r="B10" s="428">
        <v>2004</v>
      </c>
      <c r="C10" s="428">
        <v>21</v>
      </c>
      <c r="D10" s="428">
        <f t="shared" si="0"/>
        <v>95.428571428571431</v>
      </c>
    </row>
    <row r="11" spans="1:5" x14ac:dyDescent="0.2">
      <c r="B11" s="82">
        <f>SUM(B7:B10)</f>
        <v>8166</v>
      </c>
    </row>
    <row r="12" spans="1:5" ht="26.25" customHeight="1" x14ac:dyDescent="0.25">
      <c r="A12" s="419" t="s">
        <v>179</v>
      </c>
    </row>
    <row r="13" spans="1:5" ht="13.5" thickBot="1" x14ac:dyDescent="0.25"/>
    <row r="14" spans="1:5" ht="18" x14ac:dyDescent="0.25">
      <c r="A14" s="433"/>
      <c r="B14" s="433"/>
    </row>
    <row r="15" spans="1:5" ht="18.75" thickBot="1" x14ac:dyDescent="0.3">
      <c r="A15" s="435"/>
      <c r="B15" s="424" t="s">
        <v>175</v>
      </c>
    </row>
    <row r="16" spans="1:5" ht="18" x14ac:dyDescent="0.25">
      <c r="A16" s="436"/>
      <c r="B16" s="426"/>
    </row>
    <row r="17" spans="1:2" ht="18" x14ac:dyDescent="0.25">
      <c r="A17" s="437" t="s">
        <v>3</v>
      </c>
      <c r="B17" s="432">
        <v>627</v>
      </c>
    </row>
    <row r="18" spans="1:2" ht="18" x14ac:dyDescent="0.25">
      <c r="A18" s="437" t="s">
        <v>5</v>
      </c>
      <c r="B18" s="432">
        <v>570</v>
      </c>
    </row>
    <row r="19" spans="1:2" ht="18" x14ac:dyDescent="0.25">
      <c r="A19" s="437" t="s">
        <v>6</v>
      </c>
      <c r="B19" s="432">
        <v>525</v>
      </c>
    </row>
    <row r="20" spans="1:2" ht="18" x14ac:dyDescent="0.25">
      <c r="A20" s="437" t="s">
        <v>7</v>
      </c>
      <c r="B20" s="432">
        <v>599</v>
      </c>
    </row>
    <row r="21" spans="1:2" x14ac:dyDescent="0.2">
      <c r="B21" s="82">
        <f>SUM(B17:B20)</f>
        <v>2321</v>
      </c>
    </row>
  </sheetData>
  <pageMargins left="0.78740157499999996" right="0.78740157499999996" top="0.984251969" bottom="0.984251969" header="0.4921259845" footer="0.4921259845"/>
  <pageSetup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80E7F-1035-456A-87B8-8A62F0167FB7}">
  <dimension ref="A1:E36"/>
  <sheetViews>
    <sheetView workbookViewId="0">
      <selection activeCell="B6" sqref="B6:B17"/>
    </sheetView>
  </sheetViews>
  <sheetFormatPr baseColWidth="10" defaultRowHeight="12.75" x14ac:dyDescent="0.2"/>
  <cols>
    <col min="1" max="1" width="26.7109375" style="72" customWidth="1"/>
    <col min="2" max="2" width="11.42578125" style="72"/>
    <col min="3" max="4" width="15.85546875" style="72" bestFit="1" customWidth="1"/>
    <col min="5" max="250" width="11.42578125" style="72"/>
    <col min="251" max="251" width="18.85546875" style="72" bestFit="1" customWidth="1"/>
    <col min="252" max="255" width="11.42578125" style="72"/>
    <col min="256" max="259" width="15.85546875" style="72" bestFit="1" customWidth="1"/>
    <col min="260" max="260" width="10.7109375" style="72" bestFit="1" customWidth="1"/>
    <col min="261" max="506" width="11.42578125" style="72"/>
    <col min="507" max="507" width="18.85546875" style="72" bestFit="1" customWidth="1"/>
    <col min="508" max="511" width="11.42578125" style="72"/>
    <col min="512" max="515" width="15.85546875" style="72" bestFit="1" customWidth="1"/>
    <col min="516" max="516" width="10.7109375" style="72" bestFit="1" customWidth="1"/>
    <col min="517" max="762" width="11.42578125" style="72"/>
    <col min="763" max="763" width="18.85546875" style="72" bestFit="1" customWidth="1"/>
    <col min="764" max="767" width="11.42578125" style="72"/>
    <col min="768" max="771" width="15.85546875" style="72" bestFit="1" customWidth="1"/>
    <col min="772" max="772" width="10.7109375" style="72" bestFit="1" customWidth="1"/>
    <col min="773" max="1018" width="11.42578125" style="72"/>
    <col min="1019" max="1019" width="18.85546875" style="72" bestFit="1" customWidth="1"/>
    <col min="1020" max="1023" width="11.42578125" style="72"/>
    <col min="1024" max="1027" width="15.85546875" style="72" bestFit="1" customWidth="1"/>
    <col min="1028" max="1028" width="10.7109375" style="72" bestFit="1" customWidth="1"/>
    <col min="1029" max="1274" width="11.42578125" style="72"/>
    <col min="1275" max="1275" width="18.85546875" style="72" bestFit="1" customWidth="1"/>
    <col min="1276" max="1279" width="11.42578125" style="72"/>
    <col min="1280" max="1283" width="15.85546875" style="72" bestFit="1" customWidth="1"/>
    <col min="1284" max="1284" width="10.7109375" style="72" bestFit="1" customWidth="1"/>
    <col min="1285" max="1530" width="11.42578125" style="72"/>
    <col min="1531" max="1531" width="18.85546875" style="72" bestFit="1" customWidth="1"/>
    <col min="1532" max="1535" width="11.42578125" style="72"/>
    <col min="1536" max="1539" width="15.85546875" style="72" bestFit="1" customWidth="1"/>
    <col min="1540" max="1540" width="10.7109375" style="72" bestFit="1" customWidth="1"/>
    <col min="1541" max="1786" width="11.42578125" style="72"/>
    <col min="1787" max="1787" width="18.85546875" style="72" bestFit="1" customWidth="1"/>
    <col min="1788" max="1791" width="11.42578125" style="72"/>
    <col min="1792" max="1795" width="15.85546875" style="72" bestFit="1" customWidth="1"/>
    <col min="1796" max="1796" width="10.7109375" style="72" bestFit="1" customWidth="1"/>
    <col min="1797" max="2042" width="11.42578125" style="72"/>
    <col min="2043" max="2043" width="18.85546875" style="72" bestFit="1" customWidth="1"/>
    <col min="2044" max="2047" width="11.42578125" style="72"/>
    <col min="2048" max="2051" width="15.85546875" style="72" bestFit="1" customWidth="1"/>
    <col min="2052" max="2052" width="10.7109375" style="72" bestFit="1" customWidth="1"/>
    <col min="2053" max="2298" width="11.42578125" style="72"/>
    <col min="2299" max="2299" width="18.85546875" style="72" bestFit="1" customWidth="1"/>
    <col min="2300" max="2303" width="11.42578125" style="72"/>
    <col min="2304" max="2307" width="15.85546875" style="72" bestFit="1" customWidth="1"/>
    <col min="2308" max="2308" width="10.7109375" style="72" bestFit="1" customWidth="1"/>
    <col min="2309" max="2554" width="11.42578125" style="72"/>
    <col min="2555" max="2555" width="18.85546875" style="72" bestFit="1" customWidth="1"/>
    <col min="2556" max="2559" width="11.42578125" style="72"/>
    <col min="2560" max="2563" width="15.85546875" style="72" bestFit="1" customWidth="1"/>
    <col min="2564" max="2564" width="10.7109375" style="72" bestFit="1" customWidth="1"/>
    <col min="2565" max="2810" width="11.42578125" style="72"/>
    <col min="2811" max="2811" width="18.85546875" style="72" bestFit="1" customWidth="1"/>
    <col min="2812" max="2815" width="11.42578125" style="72"/>
    <col min="2816" max="2819" width="15.85546875" style="72" bestFit="1" customWidth="1"/>
    <col min="2820" max="2820" width="10.7109375" style="72" bestFit="1" customWidth="1"/>
    <col min="2821" max="3066" width="11.42578125" style="72"/>
    <col min="3067" max="3067" width="18.85546875" style="72" bestFit="1" customWidth="1"/>
    <col min="3068" max="3071" width="11.42578125" style="72"/>
    <col min="3072" max="3075" width="15.85546875" style="72" bestFit="1" customWidth="1"/>
    <col min="3076" max="3076" width="10.7109375" style="72" bestFit="1" customWidth="1"/>
    <col min="3077" max="3322" width="11.42578125" style="72"/>
    <col min="3323" max="3323" width="18.85546875" style="72" bestFit="1" customWidth="1"/>
    <col min="3324" max="3327" width="11.42578125" style="72"/>
    <col min="3328" max="3331" width="15.85546875" style="72" bestFit="1" customWidth="1"/>
    <col min="3332" max="3332" width="10.7109375" style="72" bestFit="1" customWidth="1"/>
    <col min="3333" max="3578" width="11.42578125" style="72"/>
    <col min="3579" max="3579" width="18.85546875" style="72" bestFit="1" customWidth="1"/>
    <col min="3580" max="3583" width="11.42578125" style="72"/>
    <col min="3584" max="3587" width="15.85546875" style="72" bestFit="1" customWidth="1"/>
    <col min="3588" max="3588" width="10.7109375" style="72" bestFit="1" customWidth="1"/>
    <col min="3589" max="3834" width="11.42578125" style="72"/>
    <col min="3835" max="3835" width="18.85546875" style="72" bestFit="1" customWidth="1"/>
    <col min="3836" max="3839" width="11.42578125" style="72"/>
    <col min="3840" max="3843" width="15.85546875" style="72" bestFit="1" customWidth="1"/>
    <col min="3844" max="3844" width="10.7109375" style="72" bestFit="1" customWidth="1"/>
    <col min="3845" max="4090" width="11.42578125" style="72"/>
    <col min="4091" max="4091" width="18.85546875" style="72" bestFit="1" customWidth="1"/>
    <col min="4092" max="4095" width="11.42578125" style="72"/>
    <col min="4096" max="4099" width="15.85546875" style="72" bestFit="1" customWidth="1"/>
    <col min="4100" max="4100" width="10.7109375" style="72" bestFit="1" customWidth="1"/>
    <col min="4101" max="4346" width="11.42578125" style="72"/>
    <col min="4347" max="4347" width="18.85546875" style="72" bestFit="1" customWidth="1"/>
    <col min="4348" max="4351" width="11.42578125" style="72"/>
    <col min="4352" max="4355" width="15.85546875" style="72" bestFit="1" customWidth="1"/>
    <col min="4356" max="4356" width="10.7109375" style="72" bestFit="1" customWidth="1"/>
    <col min="4357" max="4602" width="11.42578125" style="72"/>
    <col min="4603" max="4603" width="18.85546875" style="72" bestFit="1" customWidth="1"/>
    <col min="4604" max="4607" width="11.42578125" style="72"/>
    <col min="4608" max="4611" width="15.85546875" style="72" bestFit="1" customWidth="1"/>
    <col min="4612" max="4612" width="10.7109375" style="72" bestFit="1" customWidth="1"/>
    <col min="4613" max="4858" width="11.42578125" style="72"/>
    <col min="4859" max="4859" width="18.85546875" style="72" bestFit="1" customWidth="1"/>
    <col min="4860" max="4863" width="11.42578125" style="72"/>
    <col min="4864" max="4867" width="15.85546875" style="72" bestFit="1" customWidth="1"/>
    <col min="4868" max="4868" width="10.7109375" style="72" bestFit="1" customWidth="1"/>
    <col min="4869" max="5114" width="11.42578125" style="72"/>
    <col min="5115" max="5115" width="18.85546875" style="72" bestFit="1" customWidth="1"/>
    <col min="5116" max="5119" width="11.42578125" style="72"/>
    <col min="5120" max="5123" width="15.85546875" style="72" bestFit="1" customWidth="1"/>
    <col min="5124" max="5124" width="10.7109375" style="72" bestFit="1" customWidth="1"/>
    <col min="5125" max="5370" width="11.42578125" style="72"/>
    <col min="5371" max="5371" width="18.85546875" style="72" bestFit="1" customWidth="1"/>
    <col min="5372" max="5375" width="11.42578125" style="72"/>
    <col min="5376" max="5379" width="15.85546875" style="72" bestFit="1" customWidth="1"/>
    <col min="5380" max="5380" width="10.7109375" style="72" bestFit="1" customWidth="1"/>
    <col min="5381" max="5626" width="11.42578125" style="72"/>
    <col min="5627" max="5627" width="18.85546875" style="72" bestFit="1" customWidth="1"/>
    <col min="5628" max="5631" width="11.42578125" style="72"/>
    <col min="5632" max="5635" width="15.85546875" style="72" bestFit="1" customWidth="1"/>
    <col min="5636" max="5636" width="10.7109375" style="72" bestFit="1" customWidth="1"/>
    <col min="5637" max="5882" width="11.42578125" style="72"/>
    <col min="5883" max="5883" width="18.85546875" style="72" bestFit="1" customWidth="1"/>
    <col min="5884" max="5887" width="11.42578125" style="72"/>
    <col min="5888" max="5891" width="15.85546875" style="72" bestFit="1" customWidth="1"/>
    <col min="5892" max="5892" width="10.7109375" style="72" bestFit="1" customWidth="1"/>
    <col min="5893" max="6138" width="11.42578125" style="72"/>
    <col min="6139" max="6139" width="18.85546875" style="72" bestFit="1" customWidth="1"/>
    <col min="6140" max="6143" width="11.42578125" style="72"/>
    <col min="6144" max="6147" width="15.85546875" style="72" bestFit="1" customWidth="1"/>
    <col min="6148" max="6148" width="10.7109375" style="72" bestFit="1" customWidth="1"/>
    <col min="6149" max="6394" width="11.42578125" style="72"/>
    <col min="6395" max="6395" width="18.85546875" style="72" bestFit="1" customWidth="1"/>
    <col min="6396" max="6399" width="11.42578125" style="72"/>
    <col min="6400" max="6403" width="15.85546875" style="72" bestFit="1" customWidth="1"/>
    <col min="6404" max="6404" width="10.7109375" style="72" bestFit="1" customWidth="1"/>
    <col min="6405" max="6650" width="11.42578125" style="72"/>
    <col min="6651" max="6651" width="18.85546875" style="72" bestFit="1" customWidth="1"/>
    <col min="6652" max="6655" width="11.42578125" style="72"/>
    <col min="6656" max="6659" width="15.85546875" style="72" bestFit="1" customWidth="1"/>
    <col min="6660" max="6660" width="10.7109375" style="72" bestFit="1" customWidth="1"/>
    <col min="6661" max="6906" width="11.42578125" style="72"/>
    <col min="6907" max="6907" width="18.85546875" style="72" bestFit="1" customWidth="1"/>
    <col min="6908" max="6911" width="11.42578125" style="72"/>
    <col min="6912" max="6915" width="15.85546875" style="72" bestFit="1" customWidth="1"/>
    <col min="6916" max="6916" width="10.7109375" style="72" bestFit="1" customWidth="1"/>
    <col min="6917" max="7162" width="11.42578125" style="72"/>
    <col min="7163" max="7163" width="18.85546875" style="72" bestFit="1" customWidth="1"/>
    <col min="7164" max="7167" width="11.42578125" style="72"/>
    <col min="7168" max="7171" width="15.85546875" style="72" bestFit="1" customWidth="1"/>
    <col min="7172" max="7172" width="10.7109375" style="72" bestFit="1" customWidth="1"/>
    <col min="7173" max="7418" width="11.42578125" style="72"/>
    <col min="7419" max="7419" width="18.85546875" style="72" bestFit="1" customWidth="1"/>
    <col min="7420" max="7423" width="11.42578125" style="72"/>
    <col min="7424" max="7427" width="15.85546875" style="72" bestFit="1" customWidth="1"/>
    <col min="7428" max="7428" width="10.7109375" style="72" bestFit="1" customWidth="1"/>
    <col min="7429" max="7674" width="11.42578125" style="72"/>
    <col min="7675" max="7675" width="18.85546875" style="72" bestFit="1" customWidth="1"/>
    <col min="7676" max="7679" width="11.42578125" style="72"/>
    <col min="7680" max="7683" width="15.85546875" style="72" bestFit="1" customWidth="1"/>
    <col min="7684" max="7684" width="10.7109375" style="72" bestFit="1" customWidth="1"/>
    <col min="7685" max="7930" width="11.42578125" style="72"/>
    <col min="7931" max="7931" width="18.85546875" style="72" bestFit="1" customWidth="1"/>
    <col min="7932" max="7935" width="11.42578125" style="72"/>
    <col min="7936" max="7939" width="15.85546875" style="72" bestFit="1" customWidth="1"/>
    <col min="7940" max="7940" width="10.7109375" style="72" bestFit="1" customWidth="1"/>
    <col min="7941" max="8186" width="11.42578125" style="72"/>
    <col min="8187" max="8187" width="18.85546875" style="72" bestFit="1" customWidth="1"/>
    <col min="8188" max="8191" width="11.42578125" style="72"/>
    <col min="8192" max="8195" width="15.85546875" style="72" bestFit="1" customWidth="1"/>
    <col min="8196" max="8196" width="10.7109375" style="72" bestFit="1" customWidth="1"/>
    <col min="8197" max="8442" width="11.42578125" style="72"/>
    <col min="8443" max="8443" width="18.85546875" style="72" bestFit="1" customWidth="1"/>
    <col min="8444" max="8447" width="11.42578125" style="72"/>
    <col min="8448" max="8451" width="15.85546875" style="72" bestFit="1" customWidth="1"/>
    <col min="8452" max="8452" width="10.7109375" style="72" bestFit="1" customWidth="1"/>
    <col min="8453" max="8698" width="11.42578125" style="72"/>
    <col min="8699" max="8699" width="18.85546875" style="72" bestFit="1" customWidth="1"/>
    <col min="8700" max="8703" width="11.42578125" style="72"/>
    <col min="8704" max="8707" width="15.85546875" style="72" bestFit="1" customWidth="1"/>
    <col min="8708" max="8708" width="10.7109375" style="72" bestFit="1" customWidth="1"/>
    <col min="8709" max="8954" width="11.42578125" style="72"/>
    <col min="8955" max="8955" width="18.85546875" style="72" bestFit="1" customWidth="1"/>
    <col min="8956" max="8959" width="11.42578125" style="72"/>
    <col min="8960" max="8963" width="15.85546875" style="72" bestFit="1" customWidth="1"/>
    <col min="8964" max="8964" width="10.7109375" style="72" bestFit="1" customWidth="1"/>
    <col min="8965" max="9210" width="11.42578125" style="72"/>
    <col min="9211" max="9211" width="18.85546875" style="72" bestFit="1" customWidth="1"/>
    <col min="9212" max="9215" width="11.42578125" style="72"/>
    <col min="9216" max="9219" width="15.85546875" style="72" bestFit="1" customWidth="1"/>
    <col min="9220" max="9220" width="10.7109375" style="72" bestFit="1" customWidth="1"/>
    <col min="9221" max="9466" width="11.42578125" style="72"/>
    <col min="9467" max="9467" width="18.85546875" style="72" bestFit="1" customWidth="1"/>
    <col min="9468" max="9471" width="11.42578125" style="72"/>
    <col min="9472" max="9475" width="15.85546875" style="72" bestFit="1" customWidth="1"/>
    <col min="9476" max="9476" width="10.7109375" style="72" bestFit="1" customWidth="1"/>
    <col min="9477" max="9722" width="11.42578125" style="72"/>
    <col min="9723" max="9723" width="18.85546875" style="72" bestFit="1" customWidth="1"/>
    <col min="9724" max="9727" width="11.42578125" style="72"/>
    <col min="9728" max="9731" width="15.85546875" style="72" bestFit="1" customWidth="1"/>
    <col min="9732" max="9732" width="10.7109375" style="72" bestFit="1" customWidth="1"/>
    <col min="9733" max="9978" width="11.42578125" style="72"/>
    <col min="9979" max="9979" width="18.85546875" style="72" bestFit="1" customWidth="1"/>
    <col min="9980" max="9983" width="11.42578125" style="72"/>
    <col min="9984" max="9987" width="15.85546875" style="72" bestFit="1" customWidth="1"/>
    <col min="9988" max="9988" width="10.7109375" style="72" bestFit="1" customWidth="1"/>
    <col min="9989" max="10234" width="11.42578125" style="72"/>
    <col min="10235" max="10235" width="18.85546875" style="72" bestFit="1" customWidth="1"/>
    <col min="10236" max="10239" width="11.42578125" style="72"/>
    <col min="10240" max="10243" width="15.85546875" style="72" bestFit="1" customWidth="1"/>
    <col min="10244" max="10244" width="10.7109375" style="72" bestFit="1" customWidth="1"/>
    <col min="10245" max="10490" width="11.42578125" style="72"/>
    <col min="10491" max="10491" width="18.85546875" style="72" bestFit="1" customWidth="1"/>
    <col min="10492" max="10495" width="11.42578125" style="72"/>
    <col min="10496" max="10499" width="15.85546875" style="72" bestFit="1" customWidth="1"/>
    <col min="10500" max="10500" width="10.7109375" style="72" bestFit="1" customWidth="1"/>
    <col min="10501" max="10746" width="11.42578125" style="72"/>
    <col min="10747" max="10747" width="18.85546875" style="72" bestFit="1" customWidth="1"/>
    <col min="10748" max="10751" width="11.42578125" style="72"/>
    <col min="10752" max="10755" width="15.85546875" style="72" bestFit="1" customWidth="1"/>
    <col min="10756" max="10756" width="10.7109375" style="72" bestFit="1" customWidth="1"/>
    <col min="10757" max="11002" width="11.42578125" style="72"/>
    <col min="11003" max="11003" width="18.85546875" style="72" bestFit="1" customWidth="1"/>
    <col min="11004" max="11007" width="11.42578125" style="72"/>
    <col min="11008" max="11011" width="15.85546875" style="72" bestFit="1" customWidth="1"/>
    <col min="11012" max="11012" width="10.7109375" style="72" bestFit="1" customWidth="1"/>
    <col min="11013" max="11258" width="11.42578125" style="72"/>
    <col min="11259" max="11259" width="18.85546875" style="72" bestFit="1" customWidth="1"/>
    <col min="11260" max="11263" width="11.42578125" style="72"/>
    <col min="11264" max="11267" width="15.85546875" style="72" bestFit="1" customWidth="1"/>
    <col min="11268" max="11268" width="10.7109375" style="72" bestFit="1" customWidth="1"/>
    <col min="11269" max="11514" width="11.42578125" style="72"/>
    <col min="11515" max="11515" width="18.85546875" style="72" bestFit="1" customWidth="1"/>
    <col min="11516" max="11519" width="11.42578125" style="72"/>
    <col min="11520" max="11523" width="15.85546875" style="72" bestFit="1" customWidth="1"/>
    <col min="11524" max="11524" width="10.7109375" style="72" bestFit="1" customWidth="1"/>
    <col min="11525" max="11770" width="11.42578125" style="72"/>
    <col min="11771" max="11771" width="18.85546875" style="72" bestFit="1" customWidth="1"/>
    <col min="11772" max="11775" width="11.42578125" style="72"/>
    <col min="11776" max="11779" width="15.85546875" style="72" bestFit="1" customWidth="1"/>
    <col min="11780" max="11780" width="10.7109375" style="72" bestFit="1" customWidth="1"/>
    <col min="11781" max="12026" width="11.42578125" style="72"/>
    <col min="12027" max="12027" width="18.85546875" style="72" bestFit="1" customWidth="1"/>
    <col min="12028" max="12031" width="11.42578125" style="72"/>
    <col min="12032" max="12035" width="15.85546875" style="72" bestFit="1" customWidth="1"/>
    <col min="12036" max="12036" width="10.7109375" style="72" bestFit="1" customWidth="1"/>
    <col min="12037" max="12282" width="11.42578125" style="72"/>
    <col min="12283" max="12283" width="18.85546875" style="72" bestFit="1" customWidth="1"/>
    <col min="12284" max="12287" width="11.42578125" style="72"/>
    <col min="12288" max="12291" width="15.85546875" style="72" bestFit="1" customWidth="1"/>
    <col min="12292" max="12292" width="10.7109375" style="72" bestFit="1" customWidth="1"/>
    <col min="12293" max="12538" width="11.42578125" style="72"/>
    <col min="12539" max="12539" width="18.85546875" style="72" bestFit="1" customWidth="1"/>
    <col min="12540" max="12543" width="11.42578125" style="72"/>
    <col min="12544" max="12547" width="15.85546875" style="72" bestFit="1" customWidth="1"/>
    <col min="12548" max="12548" width="10.7109375" style="72" bestFit="1" customWidth="1"/>
    <col min="12549" max="12794" width="11.42578125" style="72"/>
    <col min="12795" max="12795" width="18.85546875" style="72" bestFit="1" customWidth="1"/>
    <col min="12796" max="12799" width="11.42578125" style="72"/>
    <col min="12800" max="12803" width="15.85546875" style="72" bestFit="1" customWidth="1"/>
    <col min="12804" max="12804" width="10.7109375" style="72" bestFit="1" customWidth="1"/>
    <col min="12805" max="13050" width="11.42578125" style="72"/>
    <col min="13051" max="13051" width="18.85546875" style="72" bestFit="1" customWidth="1"/>
    <col min="13052" max="13055" width="11.42578125" style="72"/>
    <col min="13056" max="13059" width="15.85546875" style="72" bestFit="1" customWidth="1"/>
    <col min="13060" max="13060" width="10.7109375" style="72" bestFit="1" customWidth="1"/>
    <col min="13061" max="13306" width="11.42578125" style="72"/>
    <col min="13307" max="13307" width="18.85546875" style="72" bestFit="1" customWidth="1"/>
    <col min="13308" max="13311" width="11.42578125" style="72"/>
    <col min="13312" max="13315" width="15.85546875" style="72" bestFit="1" customWidth="1"/>
    <col min="13316" max="13316" width="10.7109375" style="72" bestFit="1" customWidth="1"/>
    <col min="13317" max="13562" width="11.42578125" style="72"/>
    <col min="13563" max="13563" width="18.85546875" style="72" bestFit="1" customWidth="1"/>
    <col min="13564" max="13567" width="11.42578125" style="72"/>
    <col min="13568" max="13571" width="15.85546875" style="72" bestFit="1" customWidth="1"/>
    <col min="13572" max="13572" width="10.7109375" style="72" bestFit="1" customWidth="1"/>
    <col min="13573" max="13818" width="11.42578125" style="72"/>
    <col min="13819" max="13819" width="18.85546875" style="72" bestFit="1" customWidth="1"/>
    <col min="13820" max="13823" width="11.42578125" style="72"/>
    <col min="13824" max="13827" width="15.85546875" style="72" bestFit="1" customWidth="1"/>
    <col min="13828" max="13828" width="10.7109375" style="72" bestFit="1" customWidth="1"/>
    <col min="13829" max="14074" width="11.42578125" style="72"/>
    <col min="14075" max="14075" width="18.85546875" style="72" bestFit="1" customWidth="1"/>
    <col min="14076" max="14079" width="11.42578125" style="72"/>
    <col min="14080" max="14083" width="15.85546875" style="72" bestFit="1" customWidth="1"/>
    <col min="14084" max="14084" width="10.7109375" style="72" bestFit="1" customWidth="1"/>
    <col min="14085" max="14330" width="11.42578125" style="72"/>
    <col min="14331" max="14331" width="18.85546875" style="72" bestFit="1" customWidth="1"/>
    <col min="14332" max="14335" width="11.42578125" style="72"/>
    <col min="14336" max="14339" width="15.85546875" style="72" bestFit="1" customWidth="1"/>
    <col min="14340" max="14340" width="10.7109375" style="72" bestFit="1" customWidth="1"/>
    <col min="14341" max="14586" width="11.42578125" style="72"/>
    <col min="14587" max="14587" width="18.85546875" style="72" bestFit="1" customWidth="1"/>
    <col min="14588" max="14591" width="11.42578125" style="72"/>
    <col min="14592" max="14595" width="15.85546875" style="72" bestFit="1" customWidth="1"/>
    <col min="14596" max="14596" width="10.7109375" style="72" bestFit="1" customWidth="1"/>
    <col min="14597" max="14842" width="11.42578125" style="72"/>
    <col min="14843" max="14843" width="18.85546875" style="72" bestFit="1" customWidth="1"/>
    <col min="14844" max="14847" width="11.42578125" style="72"/>
    <col min="14848" max="14851" width="15.85546875" style="72" bestFit="1" customWidth="1"/>
    <col min="14852" max="14852" width="10.7109375" style="72" bestFit="1" customWidth="1"/>
    <col min="14853" max="15098" width="11.42578125" style="72"/>
    <col min="15099" max="15099" width="18.85546875" style="72" bestFit="1" customWidth="1"/>
    <col min="15100" max="15103" width="11.42578125" style="72"/>
    <col min="15104" max="15107" width="15.85546875" style="72" bestFit="1" customWidth="1"/>
    <col min="15108" max="15108" width="10.7109375" style="72" bestFit="1" customWidth="1"/>
    <col min="15109" max="15354" width="11.42578125" style="72"/>
    <col min="15355" max="15355" width="18.85546875" style="72" bestFit="1" customWidth="1"/>
    <col min="15356" max="15359" width="11.42578125" style="72"/>
    <col min="15360" max="15363" width="15.85546875" style="72" bestFit="1" customWidth="1"/>
    <col min="15364" max="15364" width="10.7109375" style="72" bestFit="1" customWidth="1"/>
    <col min="15365" max="15610" width="11.42578125" style="72"/>
    <col min="15611" max="15611" width="18.85546875" style="72" bestFit="1" customWidth="1"/>
    <col min="15612" max="15615" width="11.42578125" style="72"/>
    <col min="15616" max="15619" width="15.85546875" style="72" bestFit="1" customWidth="1"/>
    <col min="15620" max="15620" width="10.7109375" style="72" bestFit="1" customWidth="1"/>
    <col min="15621" max="15866" width="11.42578125" style="72"/>
    <col min="15867" max="15867" width="18.85546875" style="72" bestFit="1" customWidth="1"/>
    <col min="15868" max="15871" width="11.42578125" style="72"/>
    <col min="15872" max="15875" width="15.85546875" style="72" bestFit="1" customWidth="1"/>
    <col min="15876" max="15876" width="10.7109375" style="72" bestFit="1" customWidth="1"/>
    <col min="15877" max="16122" width="11.42578125" style="72"/>
    <col min="16123" max="16123" width="18.85546875" style="72" bestFit="1" customWidth="1"/>
    <col min="16124" max="16127" width="11.42578125" style="72"/>
    <col min="16128" max="16131" width="15.85546875" style="72" bestFit="1" customWidth="1"/>
    <col min="16132" max="16132" width="10.7109375" style="72" bestFit="1" customWidth="1"/>
    <col min="16133" max="16384" width="11.42578125" style="72"/>
  </cols>
  <sheetData>
    <row r="1" spans="1:5" ht="26.25" x14ac:dyDescent="0.4">
      <c r="A1" s="419" t="s">
        <v>171</v>
      </c>
      <c r="B1" s="420" t="s">
        <v>177</v>
      </c>
    </row>
    <row r="2" spans="1:5" ht="13.5" thickBot="1" x14ac:dyDescent="0.25">
      <c r="B2" s="281"/>
    </row>
    <row r="3" spans="1:5" ht="18" x14ac:dyDescent="0.25">
      <c r="A3" s="433"/>
      <c r="B3" s="433"/>
      <c r="C3" s="434" t="s">
        <v>173</v>
      </c>
      <c r="D3" s="434" t="s">
        <v>174</v>
      </c>
    </row>
    <row r="4" spans="1:5" ht="18.75" thickBot="1" x14ac:dyDescent="0.3">
      <c r="A4" s="435"/>
      <c r="B4" s="424" t="s">
        <v>175</v>
      </c>
      <c r="C4" s="424" t="s">
        <v>176</v>
      </c>
      <c r="D4" s="424" t="s">
        <v>175</v>
      </c>
    </row>
    <row r="5" spans="1:5" ht="18" x14ac:dyDescent="0.25">
      <c r="A5" s="436"/>
      <c r="B5" s="426"/>
      <c r="C5" s="426"/>
      <c r="D5" s="426"/>
    </row>
    <row r="6" spans="1:5" ht="18" x14ac:dyDescent="0.25">
      <c r="A6" s="437" t="s">
        <v>3</v>
      </c>
      <c r="B6" s="428">
        <f>2250+2+30</f>
        <v>2282</v>
      </c>
      <c r="C6" s="428">
        <v>21</v>
      </c>
      <c r="D6" s="428">
        <f t="shared" ref="D6:D17" si="0">B6/C6</f>
        <v>108.66666666666667</v>
      </c>
      <c r="E6" s="429"/>
    </row>
    <row r="7" spans="1:5" ht="18" x14ac:dyDescent="0.25">
      <c r="A7" s="437" t="s">
        <v>5</v>
      </c>
      <c r="B7" s="428">
        <f>2119+37</f>
        <v>2156</v>
      </c>
      <c r="C7" s="428">
        <v>21</v>
      </c>
      <c r="D7" s="428">
        <f t="shared" si="0"/>
        <v>102.66666666666667</v>
      </c>
    </row>
    <row r="8" spans="1:5" ht="18" x14ac:dyDescent="0.25">
      <c r="A8" s="437" t="s">
        <v>6</v>
      </c>
      <c r="B8" s="428">
        <f>2369+45</f>
        <v>2414</v>
      </c>
      <c r="C8" s="428">
        <v>21</v>
      </c>
      <c r="D8" s="428">
        <f t="shared" si="0"/>
        <v>114.95238095238095</v>
      </c>
    </row>
    <row r="9" spans="1:5" ht="18" x14ac:dyDescent="0.25">
      <c r="A9" s="437" t="s">
        <v>7</v>
      </c>
      <c r="B9" s="428">
        <f>2209+8+35</f>
        <v>2252</v>
      </c>
      <c r="C9" s="428">
        <v>21</v>
      </c>
      <c r="D9" s="428">
        <f t="shared" si="0"/>
        <v>107.23809523809524</v>
      </c>
    </row>
    <row r="10" spans="1:5" ht="18" x14ac:dyDescent="0.25">
      <c r="A10" s="437" t="s">
        <v>8</v>
      </c>
      <c r="B10" s="428">
        <v>1823</v>
      </c>
      <c r="C10" s="428">
        <v>18</v>
      </c>
      <c r="D10" s="428">
        <f t="shared" si="0"/>
        <v>101.27777777777777</v>
      </c>
    </row>
    <row r="11" spans="1:5" ht="18" x14ac:dyDescent="0.25">
      <c r="A11" s="437" t="s">
        <v>9</v>
      </c>
      <c r="B11" s="428">
        <v>2263</v>
      </c>
      <c r="C11" s="428">
        <v>20</v>
      </c>
      <c r="D11" s="428">
        <f t="shared" si="0"/>
        <v>113.15</v>
      </c>
    </row>
    <row r="12" spans="1:5" ht="18" x14ac:dyDescent="0.25">
      <c r="A12" s="437" t="s">
        <v>10</v>
      </c>
      <c r="B12" s="428">
        <v>2022</v>
      </c>
      <c r="C12" s="428">
        <v>23</v>
      </c>
      <c r="D12" s="428">
        <f t="shared" si="0"/>
        <v>87.913043478260875</v>
      </c>
    </row>
    <row r="13" spans="1:5" ht="18" x14ac:dyDescent="0.25">
      <c r="A13" s="437" t="s">
        <v>11</v>
      </c>
      <c r="B13" s="428">
        <v>1469</v>
      </c>
      <c r="C13" s="428">
        <v>20</v>
      </c>
      <c r="D13" s="428">
        <f t="shared" si="0"/>
        <v>73.45</v>
      </c>
    </row>
    <row r="14" spans="1:5" ht="18" x14ac:dyDescent="0.25">
      <c r="A14" s="437" t="s">
        <v>12</v>
      </c>
      <c r="B14" s="428">
        <v>2298</v>
      </c>
      <c r="C14" s="428">
        <v>21</v>
      </c>
      <c r="D14" s="428">
        <f t="shared" si="0"/>
        <v>109.42857142857143</v>
      </c>
    </row>
    <row r="15" spans="1:5" ht="18" x14ac:dyDescent="0.25">
      <c r="A15" s="437" t="s">
        <v>13</v>
      </c>
      <c r="B15" s="428">
        <v>2103</v>
      </c>
      <c r="C15" s="428">
        <v>22</v>
      </c>
      <c r="D15" s="428">
        <f t="shared" si="0"/>
        <v>95.590909090909093</v>
      </c>
    </row>
    <row r="16" spans="1:5" ht="18" x14ac:dyDescent="0.25">
      <c r="A16" s="437" t="s">
        <v>14</v>
      </c>
      <c r="B16" s="428">
        <v>1938</v>
      </c>
      <c r="C16" s="428">
        <v>19</v>
      </c>
      <c r="D16" s="428">
        <f t="shared" si="0"/>
        <v>102</v>
      </c>
    </row>
    <row r="17" spans="1:4" ht="18.75" thickBot="1" x14ac:dyDescent="0.3">
      <c r="A17" s="438" t="s">
        <v>15</v>
      </c>
      <c r="B17" s="439">
        <v>1212</v>
      </c>
      <c r="C17" s="439">
        <v>15</v>
      </c>
      <c r="D17" s="439">
        <f t="shared" si="0"/>
        <v>80.8</v>
      </c>
    </row>
    <row r="18" spans="1:4" x14ac:dyDescent="0.2">
      <c r="B18" s="82">
        <f>SUM(B6:B17)</f>
        <v>24232</v>
      </c>
    </row>
    <row r="19" spans="1:4" ht="26.25" customHeight="1" x14ac:dyDescent="0.25">
      <c r="A19" s="419" t="s">
        <v>179</v>
      </c>
    </row>
    <row r="20" spans="1:4" ht="13.5" thickBot="1" x14ac:dyDescent="0.25"/>
    <row r="21" spans="1:4" ht="18" x14ac:dyDescent="0.25">
      <c r="A21" s="433"/>
      <c r="B21" s="433"/>
    </row>
    <row r="22" spans="1:4" ht="18.75" thickBot="1" x14ac:dyDescent="0.3">
      <c r="A22" s="435"/>
      <c r="B22" s="424" t="s">
        <v>175</v>
      </c>
    </row>
    <row r="23" spans="1:4" ht="18" x14ac:dyDescent="0.25">
      <c r="A23" s="436"/>
      <c r="B23" s="426"/>
    </row>
    <row r="24" spans="1:4" ht="18" x14ac:dyDescent="0.25">
      <c r="A24" s="437" t="s">
        <v>3</v>
      </c>
      <c r="B24" s="432">
        <v>494</v>
      </c>
    </row>
    <row r="25" spans="1:4" ht="18" x14ac:dyDescent="0.25">
      <c r="A25" s="437" t="s">
        <v>5</v>
      </c>
      <c r="B25" s="432">
        <v>577</v>
      </c>
    </row>
    <row r="26" spans="1:4" ht="18" x14ac:dyDescent="0.25">
      <c r="A26" s="437" t="s">
        <v>6</v>
      </c>
      <c r="B26" s="432">
        <v>507</v>
      </c>
    </row>
    <row r="27" spans="1:4" ht="18" x14ac:dyDescent="0.25">
      <c r="A27" s="437" t="s">
        <v>7</v>
      </c>
      <c r="B27" s="432">
        <v>426</v>
      </c>
    </row>
    <row r="28" spans="1:4" ht="18" x14ac:dyDescent="0.25">
      <c r="A28" s="437" t="s">
        <v>8</v>
      </c>
      <c r="B28" s="432">
        <v>437</v>
      </c>
    </row>
    <row r="29" spans="1:4" ht="18" x14ac:dyDescent="0.25">
      <c r="A29" s="437" t="s">
        <v>9</v>
      </c>
      <c r="B29" s="432">
        <v>409</v>
      </c>
    </row>
    <row r="30" spans="1:4" ht="18" x14ac:dyDescent="0.25">
      <c r="A30" s="437" t="s">
        <v>10</v>
      </c>
      <c r="B30" s="428">
        <v>393</v>
      </c>
    </row>
    <row r="31" spans="1:4" ht="18" x14ac:dyDescent="0.25">
      <c r="A31" s="437" t="s">
        <v>11</v>
      </c>
      <c r="B31" s="428">
        <v>309</v>
      </c>
    </row>
    <row r="32" spans="1:4" ht="18" x14ac:dyDescent="0.25">
      <c r="A32" s="437" t="s">
        <v>12</v>
      </c>
      <c r="B32" s="428">
        <v>462</v>
      </c>
    </row>
    <row r="33" spans="1:2" ht="18" x14ac:dyDescent="0.25">
      <c r="A33" s="437" t="s">
        <v>13</v>
      </c>
      <c r="B33" s="428">
        <v>572</v>
      </c>
    </row>
    <row r="34" spans="1:2" ht="18" x14ac:dyDescent="0.25">
      <c r="A34" s="437" t="s">
        <v>14</v>
      </c>
      <c r="B34" s="428">
        <v>456</v>
      </c>
    </row>
    <row r="35" spans="1:2" ht="18.75" thickBot="1" x14ac:dyDescent="0.3">
      <c r="A35" s="438" t="s">
        <v>15</v>
      </c>
      <c r="B35" s="439">
        <v>321</v>
      </c>
    </row>
    <row r="36" spans="1:2" x14ac:dyDescent="0.2">
      <c r="B36" s="82">
        <f>SUM(B24:B35)</f>
        <v>5363</v>
      </c>
    </row>
  </sheetData>
  <pageMargins left="0.78740157499999996" right="0.78740157499999996" top="0.984251969" bottom="0.984251969" header="0.4921259845" footer="0.4921259845"/>
  <pageSetup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B6532-BCE6-454C-A1E5-12CE5CBC90AE}">
  <dimension ref="A1:E36"/>
  <sheetViews>
    <sheetView workbookViewId="0">
      <selection activeCell="G7" sqref="G7"/>
    </sheetView>
  </sheetViews>
  <sheetFormatPr baseColWidth="10" defaultRowHeight="12.75" x14ac:dyDescent="0.2"/>
  <cols>
    <col min="1" max="1" width="23.85546875" style="72" bestFit="1" customWidth="1"/>
    <col min="2" max="2" width="11.42578125" style="72"/>
    <col min="3" max="4" width="15.85546875" style="72" bestFit="1" customWidth="1"/>
    <col min="5" max="250" width="11.42578125" style="72"/>
    <col min="251" max="251" width="18.85546875" style="72" bestFit="1" customWidth="1"/>
    <col min="252" max="255" width="11.42578125" style="72"/>
    <col min="256" max="259" width="15.85546875" style="72" bestFit="1" customWidth="1"/>
    <col min="260" max="260" width="10.7109375" style="72" bestFit="1" customWidth="1"/>
    <col min="261" max="506" width="11.42578125" style="72"/>
    <col min="507" max="507" width="18.85546875" style="72" bestFit="1" customWidth="1"/>
    <col min="508" max="511" width="11.42578125" style="72"/>
    <col min="512" max="515" width="15.85546875" style="72" bestFit="1" customWidth="1"/>
    <col min="516" max="516" width="10.7109375" style="72" bestFit="1" customWidth="1"/>
    <col min="517" max="762" width="11.42578125" style="72"/>
    <col min="763" max="763" width="18.85546875" style="72" bestFit="1" customWidth="1"/>
    <col min="764" max="767" width="11.42578125" style="72"/>
    <col min="768" max="771" width="15.85546875" style="72" bestFit="1" customWidth="1"/>
    <col min="772" max="772" width="10.7109375" style="72" bestFit="1" customWidth="1"/>
    <col min="773" max="1018" width="11.42578125" style="72"/>
    <col min="1019" max="1019" width="18.85546875" style="72" bestFit="1" customWidth="1"/>
    <col min="1020" max="1023" width="11.42578125" style="72"/>
    <col min="1024" max="1027" width="15.85546875" style="72" bestFit="1" customWidth="1"/>
    <col min="1028" max="1028" width="10.7109375" style="72" bestFit="1" customWidth="1"/>
    <col min="1029" max="1274" width="11.42578125" style="72"/>
    <col min="1275" max="1275" width="18.85546875" style="72" bestFit="1" customWidth="1"/>
    <col min="1276" max="1279" width="11.42578125" style="72"/>
    <col min="1280" max="1283" width="15.85546875" style="72" bestFit="1" customWidth="1"/>
    <col min="1284" max="1284" width="10.7109375" style="72" bestFit="1" customWidth="1"/>
    <col min="1285" max="1530" width="11.42578125" style="72"/>
    <col min="1531" max="1531" width="18.85546875" style="72" bestFit="1" customWidth="1"/>
    <col min="1532" max="1535" width="11.42578125" style="72"/>
    <col min="1536" max="1539" width="15.85546875" style="72" bestFit="1" customWidth="1"/>
    <col min="1540" max="1540" width="10.7109375" style="72" bestFit="1" customWidth="1"/>
    <col min="1541" max="1786" width="11.42578125" style="72"/>
    <col min="1787" max="1787" width="18.85546875" style="72" bestFit="1" customWidth="1"/>
    <col min="1788" max="1791" width="11.42578125" style="72"/>
    <col min="1792" max="1795" width="15.85546875" style="72" bestFit="1" customWidth="1"/>
    <col min="1796" max="1796" width="10.7109375" style="72" bestFit="1" customWidth="1"/>
    <col min="1797" max="2042" width="11.42578125" style="72"/>
    <col min="2043" max="2043" width="18.85546875" style="72" bestFit="1" customWidth="1"/>
    <col min="2044" max="2047" width="11.42578125" style="72"/>
    <col min="2048" max="2051" width="15.85546875" style="72" bestFit="1" customWidth="1"/>
    <col min="2052" max="2052" width="10.7109375" style="72" bestFit="1" customWidth="1"/>
    <col min="2053" max="2298" width="11.42578125" style="72"/>
    <col min="2299" max="2299" width="18.85546875" style="72" bestFit="1" customWidth="1"/>
    <col min="2300" max="2303" width="11.42578125" style="72"/>
    <col min="2304" max="2307" width="15.85546875" style="72" bestFit="1" customWidth="1"/>
    <col min="2308" max="2308" width="10.7109375" style="72" bestFit="1" customWidth="1"/>
    <col min="2309" max="2554" width="11.42578125" style="72"/>
    <col min="2555" max="2555" width="18.85546875" style="72" bestFit="1" customWidth="1"/>
    <col min="2556" max="2559" width="11.42578125" style="72"/>
    <col min="2560" max="2563" width="15.85546875" style="72" bestFit="1" customWidth="1"/>
    <col min="2564" max="2564" width="10.7109375" style="72" bestFit="1" customWidth="1"/>
    <col min="2565" max="2810" width="11.42578125" style="72"/>
    <col min="2811" max="2811" width="18.85546875" style="72" bestFit="1" customWidth="1"/>
    <col min="2812" max="2815" width="11.42578125" style="72"/>
    <col min="2816" max="2819" width="15.85546875" style="72" bestFit="1" customWidth="1"/>
    <col min="2820" max="2820" width="10.7109375" style="72" bestFit="1" customWidth="1"/>
    <col min="2821" max="3066" width="11.42578125" style="72"/>
    <col min="3067" max="3067" width="18.85546875" style="72" bestFit="1" customWidth="1"/>
    <col min="3068" max="3071" width="11.42578125" style="72"/>
    <col min="3072" max="3075" width="15.85546875" style="72" bestFit="1" customWidth="1"/>
    <col min="3076" max="3076" width="10.7109375" style="72" bestFit="1" customWidth="1"/>
    <col min="3077" max="3322" width="11.42578125" style="72"/>
    <col min="3323" max="3323" width="18.85546875" style="72" bestFit="1" customWidth="1"/>
    <col min="3324" max="3327" width="11.42578125" style="72"/>
    <col min="3328" max="3331" width="15.85546875" style="72" bestFit="1" customWidth="1"/>
    <col min="3332" max="3332" width="10.7109375" style="72" bestFit="1" customWidth="1"/>
    <col min="3333" max="3578" width="11.42578125" style="72"/>
    <col min="3579" max="3579" width="18.85546875" style="72" bestFit="1" customWidth="1"/>
    <col min="3580" max="3583" width="11.42578125" style="72"/>
    <col min="3584" max="3587" width="15.85546875" style="72" bestFit="1" customWidth="1"/>
    <col min="3588" max="3588" width="10.7109375" style="72" bestFit="1" customWidth="1"/>
    <col min="3589" max="3834" width="11.42578125" style="72"/>
    <col min="3835" max="3835" width="18.85546875" style="72" bestFit="1" customWidth="1"/>
    <col min="3836" max="3839" width="11.42578125" style="72"/>
    <col min="3840" max="3843" width="15.85546875" style="72" bestFit="1" customWidth="1"/>
    <col min="3844" max="3844" width="10.7109375" style="72" bestFit="1" customWidth="1"/>
    <col min="3845" max="4090" width="11.42578125" style="72"/>
    <col min="4091" max="4091" width="18.85546875" style="72" bestFit="1" customWidth="1"/>
    <col min="4092" max="4095" width="11.42578125" style="72"/>
    <col min="4096" max="4099" width="15.85546875" style="72" bestFit="1" customWidth="1"/>
    <col min="4100" max="4100" width="10.7109375" style="72" bestFit="1" customWidth="1"/>
    <col min="4101" max="4346" width="11.42578125" style="72"/>
    <col min="4347" max="4347" width="18.85546875" style="72" bestFit="1" customWidth="1"/>
    <col min="4348" max="4351" width="11.42578125" style="72"/>
    <col min="4352" max="4355" width="15.85546875" style="72" bestFit="1" customWidth="1"/>
    <col min="4356" max="4356" width="10.7109375" style="72" bestFit="1" customWidth="1"/>
    <col min="4357" max="4602" width="11.42578125" style="72"/>
    <col min="4603" max="4603" width="18.85546875" style="72" bestFit="1" customWidth="1"/>
    <col min="4604" max="4607" width="11.42578125" style="72"/>
    <col min="4608" max="4611" width="15.85546875" style="72" bestFit="1" customWidth="1"/>
    <col min="4612" max="4612" width="10.7109375" style="72" bestFit="1" customWidth="1"/>
    <col min="4613" max="4858" width="11.42578125" style="72"/>
    <col min="4859" max="4859" width="18.85546875" style="72" bestFit="1" customWidth="1"/>
    <col min="4860" max="4863" width="11.42578125" style="72"/>
    <col min="4864" max="4867" width="15.85546875" style="72" bestFit="1" customWidth="1"/>
    <col min="4868" max="4868" width="10.7109375" style="72" bestFit="1" customWidth="1"/>
    <col min="4869" max="5114" width="11.42578125" style="72"/>
    <col min="5115" max="5115" width="18.85546875" style="72" bestFit="1" customWidth="1"/>
    <col min="5116" max="5119" width="11.42578125" style="72"/>
    <col min="5120" max="5123" width="15.85546875" style="72" bestFit="1" customWidth="1"/>
    <col min="5124" max="5124" width="10.7109375" style="72" bestFit="1" customWidth="1"/>
    <col min="5125" max="5370" width="11.42578125" style="72"/>
    <col min="5371" max="5371" width="18.85546875" style="72" bestFit="1" customWidth="1"/>
    <col min="5372" max="5375" width="11.42578125" style="72"/>
    <col min="5376" max="5379" width="15.85546875" style="72" bestFit="1" customWidth="1"/>
    <col min="5380" max="5380" width="10.7109375" style="72" bestFit="1" customWidth="1"/>
    <col min="5381" max="5626" width="11.42578125" style="72"/>
    <col min="5627" max="5627" width="18.85546875" style="72" bestFit="1" customWidth="1"/>
    <col min="5628" max="5631" width="11.42578125" style="72"/>
    <col min="5632" max="5635" width="15.85546875" style="72" bestFit="1" customWidth="1"/>
    <col min="5636" max="5636" width="10.7109375" style="72" bestFit="1" customWidth="1"/>
    <col min="5637" max="5882" width="11.42578125" style="72"/>
    <col min="5883" max="5883" width="18.85546875" style="72" bestFit="1" customWidth="1"/>
    <col min="5884" max="5887" width="11.42578125" style="72"/>
    <col min="5888" max="5891" width="15.85546875" style="72" bestFit="1" customWidth="1"/>
    <col min="5892" max="5892" width="10.7109375" style="72" bestFit="1" customWidth="1"/>
    <col min="5893" max="6138" width="11.42578125" style="72"/>
    <col min="6139" max="6139" width="18.85546875" style="72" bestFit="1" customWidth="1"/>
    <col min="6140" max="6143" width="11.42578125" style="72"/>
    <col min="6144" max="6147" width="15.85546875" style="72" bestFit="1" customWidth="1"/>
    <col min="6148" max="6148" width="10.7109375" style="72" bestFit="1" customWidth="1"/>
    <col min="6149" max="6394" width="11.42578125" style="72"/>
    <col min="6395" max="6395" width="18.85546875" style="72" bestFit="1" customWidth="1"/>
    <col min="6396" max="6399" width="11.42578125" style="72"/>
    <col min="6400" max="6403" width="15.85546875" style="72" bestFit="1" customWidth="1"/>
    <col min="6404" max="6404" width="10.7109375" style="72" bestFit="1" customWidth="1"/>
    <col min="6405" max="6650" width="11.42578125" style="72"/>
    <col min="6651" max="6651" width="18.85546875" style="72" bestFit="1" customWidth="1"/>
    <col min="6652" max="6655" width="11.42578125" style="72"/>
    <col min="6656" max="6659" width="15.85546875" style="72" bestFit="1" customWidth="1"/>
    <col min="6660" max="6660" width="10.7109375" style="72" bestFit="1" customWidth="1"/>
    <col min="6661" max="6906" width="11.42578125" style="72"/>
    <col min="6907" max="6907" width="18.85546875" style="72" bestFit="1" customWidth="1"/>
    <col min="6908" max="6911" width="11.42578125" style="72"/>
    <col min="6912" max="6915" width="15.85546875" style="72" bestFit="1" customWidth="1"/>
    <col min="6916" max="6916" width="10.7109375" style="72" bestFit="1" customWidth="1"/>
    <col min="6917" max="7162" width="11.42578125" style="72"/>
    <col min="7163" max="7163" width="18.85546875" style="72" bestFit="1" customWidth="1"/>
    <col min="7164" max="7167" width="11.42578125" style="72"/>
    <col min="7168" max="7171" width="15.85546875" style="72" bestFit="1" customWidth="1"/>
    <col min="7172" max="7172" width="10.7109375" style="72" bestFit="1" customWidth="1"/>
    <col min="7173" max="7418" width="11.42578125" style="72"/>
    <col min="7419" max="7419" width="18.85546875" style="72" bestFit="1" customWidth="1"/>
    <col min="7420" max="7423" width="11.42578125" style="72"/>
    <col min="7424" max="7427" width="15.85546875" style="72" bestFit="1" customWidth="1"/>
    <col min="7428" max="7428" width="10.7109375" style="72" bestFit="1" customWidth="1"/>
    <col min="7429" max="7674" width="11.42578125" style="72"/>
    <col min="7675" max="7675" width="18.85546875" style="72" bestFit="1" customWidth="1"/>
    <col min="7676" max="7679" width="11.42578125" style="72"/>
    <col min="7680" max="7683" width="15.85546875" style="72" bestFit="1" customWidth="1"/>
    <col min="7684" max="7684" width="10.7109375" style="72" bestFit="1" customWidth="1"/>
    <col min="7685" max="7930" width="11.42578125" style="72"/>
    <col min="7931" max="7931" width="18.85546875" style="72" bestFit="1" customWidth="1"/>
    <col min="7932" max="7935" width="11.42578125" style="72"/>
    <col min="7936" max="7939" width="15.85546875" style="72" bestFit="1" customWidth="1"/>
    <col min="7940" max="7940" width="10.7109375" style="72" bestFit="1" customWidth="1"/>
    <col min="7941" max="8186" width="11.42578125" style="72"/>
    <col min="8187" max="8187" width="18.85546875" style="72" bestFit="1" customWidth="1"/>
    <col min="8188" max="8191" width="11.42578125" style="72"/>
    <col min="8192" max="8195" width="15.85546875" style="72" bestFit="1" customWidth="1"/>
    <col min="8196" max="8196" width="10.7109375" style="72" bestFit="1" customWidth="1"/>
    <col min="8197" max="8442" width="11.42578125" style="72"/>
    <col min="8443" max="8443" width="18.85546875" style="72" bestFit="1" customWidth="1"/>
    <col min="8444" max="8447" width="11.42578125" style="72"/>
    <col min="8448" max="8451" width="15.85546875" style="72" bestFit="1" customWidth="1"/>
    <col min="8452" max="8452" width="10.7109375" style="72" bestFit="1" customWidth="1"/>
    <col min="8453" max="8698" width="11.42578125" style="72"/>
    <col min="8699" max="8699" width="18.85546875" style="72" bestFit="1" customWidth="1"/>
    <col min="8700" max="8703" width="11.42578125" style="72"/>
    <col min="8704" max="8707" width="15.85546875" style="72" bestFit="1" customWidth="1"/>
    <col min="8708" max="8708" width="10.7109375" style="72" bestFit="1" customWidth="1"/>
    <col min="8709" max="8954" width="11.42578125" style="72"/>
    <col min="8955" max="8955" width="18.85546875" style="72" bestFit="1" customWidth="1"/>
    <col min="8956" max="8959" width="11.42578125" style="72"/>
    <col min="8960" max="8963" width="15.85546875" style="72" bestFit="1" customWidth="1"/>
    <col min="8964" max="8964" width="10.7109375" style="72" bestFit="1" customWidth="1"/>
    <col min="8965" max="9210" width="11.42578125" style="72"/>
    <col min="9211" max="9211" width="18.85546875" style="72" bestFit="1" customWidth="1"/>
    <col min="9212" max="9215" width="11.42578125" style="72"/>
    <col min="9216" max="9219" width="15.85546875" style="72" bestFit="1" customWidth="1"/>
    <col min="9220" max="9220" width="10.7109375" style="72" bestFit="1" customWidth="1"/>
    <col min="9221" max="9466" width="11.42578125" style="72"/>
    <col min="9467" max="9467" width="18.85546875" style="72" bestFit="1" customWidth="1"/>
    <col min="9468" max="9471" width="11.42578125" style="72"/>
    <col min="9472" max="9475" width="15.85546875" style="72" bestFit="1" customWidth="1"/>
    <col min="9476" max="9476" width="10.7109375" style="72" bestFit="1" customWidth="1"/>
    <col min="9477" max="9722" width="11.42578125" style="72"/>
    <col min="9723" max="9723" width="18.85546875" style="72" bestFit="1" customWidth="1"/>
    <col min="9724" max="9727" width="11.42578125" style="72"/>
    <col min="9728" max="9731" width="15.85546875" style="72" bestFit="1" customWidth="1"/>
    <col min="9732" max="9732" width="10.7109375" style="72" bestFit="1" customWidth="1"/>
    <col min="9733" max="9978" width="11.42578125" style="72"/>
    <col min="9979" max="9979" width="18.85546875" style="72" bestFit="1" customWidth="1"/>
    <col min="9980" max="9983" width="11.42578125" style="72"/>
    <col min="9984" max="9987" width="15.85546875" style="72" bestFit="1" customWidth="1"/>
    <col min="9988" max="9988" width="10.7109375" style="72" bestFit="1" customWidth="1"/>
    <col min="9989" max="10234" width="11.42578125" style="72"/>
    <col min="10235" max="10235" width="18.85546875" style="72" bestFit="1" customWidth="1"/>
    <col min="10236" max="10239" width="11.42578125" style="72"/>
    <col min="10240" max="10243" width="15.85546875" style="72" bestFit="1" customWidth="1"/>
    <col min="10244" max="10244" width="10.7109375" style="72" bestFit="1" customWidth="1"/>
    <col min="10245" max="10490" width="11.42578125" style="72"/>
    <col min="10491" max="10491" width="18.85546875" style="72" bestFit="1" customWidth="1"/>
    <col min="10492" max="10495" width="11.42578125" style="72"/>
    <col min="10496" max="10499" width="15.85546875" style="72" bestFit="1" customWidth="1"/>
    <col min="10500" max="10500" width="10.7109375" style="72" bestFit="1" customWidth="1"/>
    <col min="10501" max="10746" width="11.42578125" style="72"/>
    <col min="10747" max="10747" width="18.85546875" style="72" bestFit="1" customWidth="1"/>
    <col min="10748" max="10751" width="11.42578125" style="72"/>
    <col min="10752" max="10755" width="15.85546875" style="72" bestFit="1" customWidth="1"/>
    <col min="10756" max="10756" width="10.7109375" style="72" bestFit="1" customWidth="1"/>
    <col min="10757" max="11002" width="11.42578125" style="72"/>
    <col min="11003" max="11003" width="18.85546875" style="72" bestFit="1" customWidth="1"/>
    <col min="11004" max="11007" width="11.42578125" style="72"/>
    <col min="11008" max="11011" width="15.85546875" style="72" bestFit="1" customWidth="1"/>
    <col min="11012" max="11012" width="10.7109375" style="72" bestFit="1" customWidth="1"/>
    <col min="11013" max="11258" width="11.42578125" style="72"/>
    <col min="11259" max="11259" width="18.85546875" style="72" bestFit="1" customWidth="1"/>
    <col min="11260" max="11263" width="11.42578125" style="72"/>
    <col min="11264" max="11267" width="15.85546875" style="72" bestFit="1" customWidth="1"/>
    <col min="11268" max="11268" width="10.7109375" style="72" bestFit="1" customWidth="1"/>
    <col min="11269" max="11514" width="11.42578125" style="72"/>
    <col min="11515" max="11515" width="18.85546875" style="72" bestFit="1" customWidth="1"/>
    <col min="11516" max="11519" width="11.42578125" style="72"/>
    <col min="11520" max="11523" width="15.85546875" style="72" bestFit="1" customWidth="1"/>
    <col min="11524" max="11524" width="10.7109375" style="72" bestFit="1" customWidth="1"/>
    <col min="11525" max="11770" width="11.42578125" style="72"/>
    <col min="11771" max="11771" width="18.85546875" style="72" bestFit="1" customWidth="1"/>
    <col min="11772" max="11775" width="11.42578125" style="72"/>
    <col min="11776" max="11779" width="15.85546875" style="72" bestFit="1" customWidth="1"/>
    <col min="11780" max="11780" width="10.7109375" style="72" bestFit="1" customWidth="1"/>
    <col min="11781" max="12026" width="11.42578125" style="72"/>
    <col min="12027" max="12027" width="18.85546875" style="72" bestFit="1" customWidth="1"/>
    <col min="12028" max="12031" width="11.42578125" style="72"/>
    <col min="12032" max="12035" width="15.85546875" style="72" bestFit="1" customWidth="1"/>
    <col min="12036" max="12036" width="10.7109375" style="72" bestFit="1" customWidth="1"/>
    <col min="12037" max="12282" width="11.42578125" style="72"/>
    <col min="12283" max="12283" width="18.85546875" style="72" bestFit="1" customWidth="1"/>
    <col min="12284" max="12287" width="11.42578125" style="72"/>
    <col min="12288" max="12291" width="15.85546875" style="72" bestFit="1" customWidth="1"/>
    <col min="12292" max="12292" width="10.7109375" style="72" bestFit="1" customWidth="1"/>
    <col min="12293" max="12538" width="11.42578125" style="72"/>
    <col min="12539" max="12539" width="18.85546875" style="72" bestFit="1" customWidth="1"/>
    <col min="12540" max="12543" width="11.42578125" style="72"/>
    <col min="12544" max="12547" width="15.85546875" style="72" bestFit="1" customWidth="1"/>
    <col min="12548" max="12548" width="10.7109375" style="72" bestFit="1" customWidth="1"/>
    <col min="12549" max="12794" width="11.42578125" style="72"/>
    <col min="12795" max="12795" width="18.85546875" style="72" bestFit="1" customWidth="1"/>
    <col min="12796" max="12799" width="11.42578125" style="72"/>
    <col min="12800" max="12803" width="15.85546875" style="72" bestFit="1" customWidth="1"/>
    <col min="12804" max="12804" width="10.7109375" style="72" bestFit="1" customWidth="1"/>
    <col min="12805" max="13050" width="11.42578125" style="72"/>
    <col min="13051" max="13051" width="18.85546875" style="72" bestFit="1" customWidth="1"/>
    <col min="13052" max="13055" width="11.42578125" style="72"/>
    <col min="13056" max="13059" width="15.85546875" style="72" bestFit="1" customWidth="1"/>
    <col min="13060" max="13060" width="10.7109375" style="72" bestFit="1" customWidth="1"/>
    <col min="13061" max="13306" width="11.42578125" style="72"/>
    <col min="13307" max="13307" width="18.85546875" style="72" bestFit="1" customWidth="1"/>
    <col min="13308" max="13311" width="11.42578125" style="72"/>
    <col min="13312" max="13315" width="15.85546875" style="72" bestFit="1" customWidth="1"/>
    <col min="13316" max="13316" width="10.7109375" style="72" bestFit="1" customWidth="1"/>
    <col min="13317" max="13562" width="11.42578125" style="72"/>
    <col min="13563" max="13563" width="18.85546875" style="72" bestFit="1" customWidth="1"/>
    <col min="13564" max="13567" width="11.42578125" style="72"/>
    <col min="13568" max="13571" width="15.85546875" style="72" bestFit="1" customWidth="1"/>
    <col min="13572" max="13572" width="10.7109375" style="72" bestFit="1" customWidth="1"/>
    <col min="13573" max="13818" width="11.42578125" style="72"/>
    <col min="13819" max="13819" width="18.85546875" style="72" bestFit="1" customWidth="1"/>
    <col min="13820" max="13823" width="11.42578125" style="72"/>
    <col min="13824" max="13827" width="15.85546875" style="72" bestFit="1" customWidth="1"/>
    <col min="13828" max="13828" width="10.7109375" style="72" bestFit="1" customWidth="1"/>
    <col min="13829" max="14074" width="11.42578125" style="72"/>
    <col min="14075" max="14075" width="18.85546875" style="72" bestFit="1" customWidth="1"/>
    <col min="14076" max="14079" width="11.42578125" style="72"/>
    <col min="14080" max="14083" width="15.85546875" style="72" bestFit="1" customWidth="1"/>
    <col min="14084" max="14084" width="10.7109375" style="72" bestFit="1" customWidth="1"/>
    <col min="14085" max="14330" width="11.42578125" style="72"/>
    <col min="14331" max="14331" width="18.85546875" style="72" bestFit="1" customWidth="1"/>
    <col min="14332" max="14335" width="11.42578125" style="72"/>
    <col min="14336" max="14339" width="15.85546875" style="72" bestFit="1" customWidth="1"/>
    <col min="14340" max="14340" width="10.7109375" style="72" bestFit="1" customWidth="1"/>
    <col min="14341" max="14586" width="11.42578125" style="72"/>
    <col min="14587" max="14587" width="18.85546875" style="72" bestFit="1" customWidth="1"/>
    <col min="14588" max="14591" width="11.42578125" style="72"/>
    <col min="14592" max="14595" width="15.85546875" style="72" bestFit="1" customWidth="1"/>
    <col min="14596" max="14596" width="10.7109375" style="72" bestFit="1" customWidth="1"/>
    <col min="14597" max="14842" width="11.42578125" style="72"/>
    <col min="14843" max="14843" width="18.85546875" style="72" bestFit="1" customWidth="1"/>
    <col min="14844" max="14847" width="11.42578125" style="72"/>
    <col min="14848" max="14851" width="15.85546875" style="72" bestFit="1" customWidth="1"/>
    <col min="14852" max="14852" width="10.7109375" style="72" bestFit="1" customWidth="1"/>
    <col min="14853" max="15098" width="11.42578125" style="72"/>
    <col min="15099" max="15099" width="18.85546875" style="72" bestFit="1" customWidth="1"/>
    <col min="15100" max="15103" width="11.42578125" style="72"/>
    <col min="15104" max="15107" width="15.85546875" style="72" bestFit="1" customWidth="1"/>
    <col min="15108" max="15108" width="10.7109375" style="72" bestFit="1" customWidth="1"/>
    <col min="15109" max="15354" width="11.42578125" style="72"/>
    <col min="15355" max="15355" width="18.85546875" style="72" bestFit="1" customWidth="1"/>
    <col min="15356" max="15359" width="11.42578125" style="72"/>
    <col min="15360" max="15363" width="15.85546875" style="72" bestFit="1" customWidth="1"/>
    <col min="15364" max="15364" width="10.7109375" style="72" bestFit="1" customWidth="1"/>
    <col min="15365" max="15610" width="11.42578125" style="72"/>
    <col min="15611" max="15611" width="18.85546875" style="72" bestFit="1" customWidth="1"/>
    <col min="15612" max="15615" width="11.42578125" style="72"/>
    <col min="15616" max="15619" width="15.85546875" style="72" bestFit="1" customWidth="1"/>
    <col min="15620" max="15620" width="10.7109375" style="72" bestFit="1" customWidth="1"/>
    <col min="15621" max="15866" width="11.42578125" style="72"/>
    <col min="15867" max="15867" width="18.85546875" style="72" bestFit="1" customWidth="1"/>
    <col min="15868" max="15871" width="11.42578125" style="72"/>
    <col min="15872" max="15875" width="15.85546875" style="72" bestFit="1" customWidth="1"/>
    <col min="15876" max="15876" width="10.7109375" style="72" bestFit="1" customWidth="1"/>
    <col min="15877" max="16122" width="11.42578125" style="72"/>
    <col min="16123" max="16123" width="18.85546875" style="72" bestFit="1" customWidth="1"/>
    <col min="16124" max="16127" width="11.42578125" style="72"/>
    <col min="16128" max="16131" width="15.85546875" style="72" bestFit="1" customWidth="1"/>
    <col min="16132" max="16132" width="10.7109375" style="72" bestFit="1" customWidth="1"/>
    <col min="16133" max="16384" width="11.42578125" style="72"/>
  </cols>
  <sheetData>
    <row r="1" spans="1:5" ht="26.25" x14ac:dyDescent="0.4">
      <c r="A1" s="419" t="s">
        <v>171</v>
      </c>
      <c r="B1" s="420" t="s">
        <v>172</v>
      </c>
    </row>
    <row r="2" spans="1:5" ht="13.5" thickBot="1" x14ac:dyDescent="0.25">
      <c r="B2" s="281"/>
    </row>
    <row r="3" spans="1:5" ht="18" x14ac:dyDescent="0.25">
      <c r="A3" s="433"/>
      <c r="B3" s="433"/>
      <c r="C3" s="434" t="s">
        <v>173</v>
      </c>
      <c r="D3" s="434" t="s">
        <v>174</v>
      </c>
    </row>
    <row r="4" spans="1:5" ht="18.75" thickBot="1" x14ac:dyDescent="0.3">
      <c r="A4" s="435"/>
      <c r="B4" s="424" t="s">
        <v>175</v>
      </c>
      <c r="C4" s="424" t="s">
        <v>176</v>
      </c>
      <c r="D4" s="424" t="s">
        <v>175</v>
      </c>
    </row>
    <row r="5" spans="1:5" ht="18" x14ac:dyDescent="0.25">
      <c r="A5" s="436"/>
      <c r="B5" s="426"/>
      <c r="C5" s="426"/>
      <c r="D5" s="426"/>
    </row>
    <row r="6" spans="1:5" ht="18" x14ac:dyDescent="0.25">
      <c r="A6" s="437" t="s">
        <v>3</v>
      </c>
      <c r="B6" s="428">
        <v>100</v>
      </c>
      <c r="C6" s="428">
        <v>21</v>
      </c>
      <c r="D6" s="428">
        <f t="shared" ref="D6:D17" si="0">B6/C6</f>
        <v>4.7619047619047619</v>
      </c>
      <c r="E6" s="429"/>
    </row>
    <row r="7" spans="1:5" ht="18" x14ac:dyDescent="0.25">
      <c r="A7" s="437" t="s">
        <v>5</v>
      </c>
      <c r="B7" s="428">
        <v>120</v>
      </c>
      <c r="C7" s="428">
        <v>20</v>
      </c>
      <c r="D7" s="428">
        <f t="shared" si="0"/>
        <v>6</v>
      </c>
    </row>
    <row r="8" spans="1:5" ht="18" x14ac:dyDescent="0.25">
      <c r="A8" s="437" t="s">
        <v>6</v>
      </c>
      <c r="B8" s="428">
        <f>2226+507</f>
        <v>2733</v>
      </c>
      <c r="C8" s="428">
        <v>23</v>
      </c>
      <c r="D8" s="428">
        <f t="shared" si="0"/>
        <v>118.82608695652173</v>
      </c>
    </row>
    <row r="9" spans="1:5" ht="18" x14ac:dyDescent="0.25">
      <c r="A9" s="437" t="s">
        <v>7</v>
      </c>
      <c r="B9" s="428">
        <v>1884</v>
      </c>
      <c r="C9" s="428">
        <v>19</v>
      </c>
      <c r="D9" s="428">
        <f t="shared" si="0"/>
        <v>99.15789473684211</v>
      </c>
    </row>
    <row r="10" spans="1:5" ht="18" x14ac:dyDescent="0.25">
      <c r="A10" s="437" t="s">
        <v>8</v>
      </c>
      <c r="B10" s="428">
        <v>1972</v>
      </c>
      <c r="C10" s="428">
        <v>18</v>
      </c>
      <c r="D10" s="428">
        <f t="shared" si="0"/>
        <v>109.55555555555556</v>
      </c>
    </row>
    <row r="11" spans="1:5" ht="18" x14ac:dyDescent="0.25">
      <c r="A11" s="437" t="s">
        <v>9</v>
      </c>
      <c r="B11" s="428">
        <v>2638</v>
      </c>
      <c r="C11" s="428">
        <v>22</v>
      </c>
      <c r="D11" s="428">
        <f t="shared" si="0"/>
        <v>119.90909090909091</v>
      </c>
    </row>
    <row r="12" spans="1:5" ht="18" x14ac:dyDescent="0.25">
      <c r="A12" s="437" t="s">
        <v>10</v>
      </c>
      <c r="B12" s="428">
        <v>2110</v>
      </c>
      <c r="C12" s="428">
        <v>20</v>
      </c>
      <c r="D12" s="428">
        <f t="shared" si="0"/>
        <v>105.5</v>
      </c>
    </row>
    <row r="13" spans="1:5" ht="18" x14ac:dyDescent="0.25">
      <c r="A13" s="437" t="s">
        <v>11</v>
      </c>
      <c r="B13" s="428">
        <v>1829</v>
      </c>
      <c r="C13" s="428">
        <v>21</v>
      </c>
      <c r="D13" s="428">
        <f t="shared" si="0"/>
        <v>87.095238095238102</v>
      </c>
    </row>
    <row r="14" spans="1:5" ht="18" x14ac:dyDescent="0.25">
      <c r="A14" s="437" t="s">
        <v>12</v>
      </c>
      <c r="B14" s="428">
        <v>2562</v>
      </c>
      <c r="C14" s="428">
        <v>21</v>
      </c>
      <c r="D14" s="428">
        <f t="shared" si="0"/>
        <v>122</v>
      </c>
    </row>
    <row r="15" spans="1:5" ht="18" x14ac:dyDescent="0.25">
      <c r="A15" s="437" t="s">
        <v>13</v>
      </c>
      <c r="B15" s="428">
        <v>2252</v>
      </c>
      <c r="C15" s="428">
        <v>20</v>
      </c>
      <c r="D15" s="428">
        <f t="shared" si="0"/>
        <v>112.6</v>
      </c>
    </row>
    <row r="16" spans="1:5" ht="18" x14ac:dyDescent="0.25">
      <c r="A16" s="437" t="s">
        <v>14</v>
      </c>
      <c r="B16" s="428">
        <v>2406</v>
      </c>
      <c r="C16" s="428">
        <v>21</v>
      </c>
      <c r="D16" s="428">
        <f t="shared" si="0"/>
        <v>114.57142857142857</v>
      </c>
    </row>
    <row r="17" spans="1:4" ht="18.75" thickBot="1" x14ac:dyDescent="0.3">
      <c r="A17" s="438" t="s">
        <v>15</v>
      </c>
      <c r="B17" s="439">
        <v>1439</v>
      </c>
      <c r="C17" s="439">
        <v>15</v>
      </c>
      <c r="D17" s="439">
        <f t="shared" si="0"/>
        <v>95.933333333333337</v>
      </c>
    </row>
    <row r="18" spans="1:4" x14ac:dyDescent="0.2">
      <c r="B18" s="82">
        <f>SUM(B6:B17)</f>
        <v>22045</v>
      </c>
    </row>
    <row r="19" spans="1:4" ht="26.25" customHeight="1" x14ac:dyDescent="0.25">
      <c r="A19" s="419" t="s">
        <v>179</v>
      </c>
    </row>
    <row r="20" spans="1:4" ht="13.5" thickBot="1" x14ac:dyDescent="0.25"/>
    <row r="21" spans="1:4" ht="18.75" thickTop="1" x14ac:dyDescent="0.25">
      <c r="A21" s="421"/>
      <c r="B21" s="422"/>
    </row>
    <row r="22" spans="1:4" ht="18.75" thickBot="1" x14ac:dyDescent="0.3">
      <c r="A22" s="423"/>
      <c r="B22" s="424" t="s">
        <v>175</v>
      </c>
    </row>
    <row r="23" spans="1:4" ht="18" x14ac:dyDescent="0.25">
      <c r="A23" s="425"/>
      <c r="B23" s="426"/>
    </row>
    <row r="24" spans="1:4" ht="18" x14ac:dyDescent="0.25">
      <c r="A24" s="427" t="s">
        <v>3</v>
      </c>
      <c r="B24" s="432">
        <v>0</v>
      </c>
    </row>
    <row r="25" spans="1:4" ht="18" x14ac:dyDescent="0.25">
      <c r="A25" s="427" t="s">
        <v>5</v>
      </c>
      <c r="B25" s="432">
        <v>0</v>
      </c>
    </row>
    <row r="26" spans="1:4" ht="18" x14ac:dyDescent="0.25">
      <c r="A26" s="427" t="s">
        <v>6</v>
      </c>
      <c r="B26" s="432">
        <v>303</v>
      </c>
    </row>
    <row r="27" spans="1:4" ht="18" x14ac:dyDescent="0.25">
      <c r="A27" s="427" t="s">
        <v>7</v>
      </c>
      <c r="B27" s="432">
        <v>406</v>
      </c>
    </row>
    <row r="28" spans="1:4" ht="18" x14ac:dyDescent="0.25">
      <c r="A28" s="427" t="s">
        <v>8</v>
      </c>
      <c r="B28" s="432">
        <v>391</v>
      </c>
    </row>
    <row r="29" spans="1:4" ht="18" x14ac:dyDescent="0.25">
      <c r="A29" s="427" t="s">
        <v>9</v>
      </c>
      <c r="B29" s="432">
        <v>513</v>
      </c>
    </row>
    <row r="30" spans="1:4" ht="18" x14ac:dyDescent="0.25">
      <c r="A30" s="427" t="s">
        <v>10</v>
      </c>
      <c r="B30" s="428">
        <v>338</v>
      </c>
    </row>
    <row r="31" spans="1:4" ht="18" x14ac:dyDescent="0.25">
      <c r="A31" s="427" t="s">
        <v>11</v>
      </c>
      <c r="B31" s="428">
        <v>246</v>
      </c>
    </row>
    <row r="32" spans="1:4" ht="18" x14ac:dyDescent="0.25">
      <c r="A32" s="427" t="s">
        <v>12</v>
      </c>
      <c r="B32" s="428">
        <v>421</v>
      </c>
    </row>
    <row r="33" spans="1:2" ht="18" x14ac:dyDescent="0.25">
      <c r="A33" s="427" t="s">
        <v>13</v>
      </c>
      <c r="B33" s="428">
        <v>483</v>
      </c>
    </row>
    <row r="34" spans="1:2" ht="18" x14ac:dyDescent="0.25">
      <c r="A34" s="427" t="s">
        <v>14</v>
      </c>
      <c r="B34" s="428">
        <v>449</v>
      </c>
    </row>
    <row r="35" spans="1:2" ht="18.75" thickBot="1" x14ac:dyDescent="0.3">
      <c r="A35" s="430" t="s">
        <v>15</v>
      </c>
      <c r="B35" s="431">
        <v>288</v>
      </c>
    </row>
    <row r="36" spans="1:2" ht="13.5" thickTop="1" x14ac:dyDescent="0.2">
      <c r="B36" s="82">
        <f>SUM(B24:B35)</f>
        <v>3838</v>
      </c>
    </row>
  </sheetData>
  <pageMargins left="0.78740157499999996" right="0.78740157499999996" top="0.984251969" bottom="0.984251969" header="0.4921259845" footer="0.492125984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32895-A203-488F-B6FC-5FAFD638A24D}">
  <dimension ref="A1:D439"/>
  <sheetViews>
    <sheetView zoomScaleNormal="100" workbookViewId="0">
      <pane ySplit="1" topLeftCell="A404" activePane="bottomLeft" state="frozen"/>
      <selection pane="bottomLeft" activeCell="B439" sqref="B439:D439"/>
    </sheetView>
  </sheetViews>
  <sheetFormatPr baseColWidth="10" defaultColWidth="9.5703125" defaultRowHeight="12.75" x14ac:dyDescent="0.2"/>
  <cols>
    <col min="1" max="1" width="16.5703125" style="20" bestFit="1" customWidth="1"/>
    <col min="2" max="2" width="7.5703125" style="20" bestFit="1" customWidth="1"/>
    <col min="3" max="3" width="10.42578125" style="20" bestFit="1" customWidth="1"/>
    <col min="4" max="4" width="6.5703125" style="20" bestFit="1" customWidth="1"/>
    <col min="243" max="243" width="14.85546875" customWidth="1"/>
    <col min="244" max="247" width="8.7109375" customWidth="1"/>
    <col min="248" max="248" width="9.28515625" customWidth="1"/>
    <col min="249" max="249" width="12.140625" customWidth="1"/>
    <col min="250" max="254" width="8.7109375" customWidth="1"/>
    <col min="499" max="499" width="14.85546875" customWidth="1"/>
    <col min="500" max="503" width="8.7109375" customWidth="1"/>
    <col min="504" max="504" width="9.28515625" customWidth="1"/>
    <col min="505" max="505" width="12.140625" customWidth="1"/>
    <col min="506" max="510" width="8.7109375" customWidth="1"/>
    <col min="755" max="755" width="14.85546875" customWidth="1"/>
    <col min="756" max="759" width="8.7109375" customWidth="1"/>
    <col min="760" max="760" width="9.28515625" customWidth="1"/>
    <col min="761" max="761" width="12.140625" customWidth="1"/>
    <col min="762" max="766" width="8.7109375" customWidth="1"/>
    <col min="1011" max="1011" width="14.85546875" customWidth="1"/>
    <col min="1012" max="1015" width="8.7109375" customWidth="1"/>
    <col min="1016" max="1016" width="9.28515625" customWidth="1"/>
    <col min="1017" max="1017" width="12.140625" customWidth="1"/>
    <col min="1018" max="1022" width="8.7109375" customWidth="1"/>
    <col min="1267" max="1267" width="14.85546875" customWidth="1"/>
    <col min="1268" max="1271" width="8.7109375" customWidth="1"/>
    <col min="1272" max="1272" width="9.28515625" customWidth="1"/>
    <col min="1273" max="1273" width="12.140625" customWidth="1"/>
    <col min="1274" max="1278" width="8.7109375" customWidth="1"/>
    <col min="1523" max="1523" width="14.85546875" customWidth="1"/>
    <col min="1524" max="1527" width="8.7109375" customWidth="1"/>
    <col min="1528" max="1528" width="9.28515625" customWidth="1"/>
    <col min="1529" max="1529" width="12.140625" customWidth="1"/>
    <col min="1530" max="1534" width="8.7109375" customWidth="1"/>
    <col min="1779" max="1779" width="14.85546875" customWidth="1"/>
    <col min="1780" max="1783" width="8.7109375" customWidth="1"/>
    <col min="1784" max="1784" width="9.28515625" customWidth="1"/>
    <col min="1785" max="1785" width="12.140625" customWidth="1"/>
    <col min="1786" max="1790" width="8.7109375" customWidth="1"/>
    <col min="2035" max="2035" width="14.85546875" customWidth="1"/>
    <col min="2036" max="2039" width="8.7109375" customWidth="1"/>
    <col min="2040" max="2040" width="9.28515625" customWidth="1"/>
    <col min="2041" max="2041" width="12.140625" customWidth="1"/>
    <col min="2042" max="2046" width="8.7109375" customWidth="1"/>
    <col min="2291" max="2291" width="14.85546875" customWidth="1"/>
    <col min="2292" max="2295" width="8.7109375" customWidth="1"/>
    <col min="2296" max="2296" width="9.28515625" customWidth="1"/>
    <col min="2297" max="2297" width="12.140625" customWidth="1"/>
    <col min="2298" max="2302" width="8.7109375" customWidth="1"/>
    <col min="2547" max="2547" width="14.85546875" customWidth="1"/>
    <col min="2548" max="2551" width="8.7109375" customWidth="1"/>
    <col min="2552" max="2552" width="9.28515625" customWidth="1"/>
    <col min="2553" max="2553" width="12.140625" customWidth="1"/>
    <col min="2554" max="2558" width="8.7109375" customWidth="1"/>
    <col min="2803" max="2803" width="14.85546875" customWidth="1"/>
    <col min="2804" max="2807" width="8.7109375" customWidth="1"/>
    <col min="2808" max="2808" width="9.28515625" customWidth="1"/>
    <col min="2809" max="2809" width="12.140625" customWidth="1"/>
    <col min="2810" max="2814" width="8.7109375" customWidth="1"/>
    <col min="3059" max="3059" width="14.85546875" customWidth="1"/>
    <col min="3060" max="3063" width="8.7109375" customWidth="1"/>
    <col min="3064" max="3064" width="9.28515625" customWidth="1"/>
    <col min="3065" max="3065" width="12.140625" customWidth="1"/>
    <col min="3066" max="3070" width="8.7109375" customWidth="1"/>
    <col min="3315" max="3315" width="14.85546875" customWidth="1"/>
    <col min="3316" max="3319" width="8.7109375" customWidth="1"/>
    <col min="3320" max="3320" width="9.28515625" customWidth="1"/>
    <col min="3321" max="3321" width="12.140625" customWidth="1"/>
    <col min="3322" max="3326" width="8.7109375" customWidth="1"/>
    <col min="3571" max="3571" width="14.85546875" customWidth="1"/>
    <col min="3572" max="3575" width="8.7109375" customWidth="1"/>
    <col min="3576" max="3576" width="9.28515625" customWidth="1"/>
    <col min="3577" max="3577" width="12.140625" customWidth="1"/>
    <col min="3578" max="3582" width="8.7109375" customWidth="1"/>
    <col min="3827" max="3827" width="14.85546875" customWidth="1"/>
    <col min="3828" max="3831" width="8.7109375" customWidth="1"/>
    <col min="3832" max="3832" width="9.28515625" customWidth="1"/>
    <col min="3833" max="3833" width="12.140625" customWidth="1"/>
    <col min="3834" max="3838" width="8.7109375" customWidth="1"/>
    <col min="4083" max="4083" width="14.85546875" customWidth="1"/>
    <col min="4084" max="4087" width="8.7109375" customWidth="1"/>
    <col min="4088" max="4088" width="9.28515625" customWidth="1"/>
    <col min="4089" max="4089" width="12.140625" customWidth="1"/>
    <col min="4090" max="4094" width="8.7109375" customWidth="1"/>
    <col min="4339" max="4339" width="14.85546875" customWidth="1"/>
    <col min="4340" max="4343" width="8.7109375" customWidth="1"/>
    <col min="4344" max="4344" width="9.28515625" customWidth="1"/>
    <col min="4345" max="4345" width="12.140625" customWidth="1"/>
    <col min="4346" max="4350" width="8.7109375" customWidth="1"/>
    <col min="4595" max="4595" width="14.85546875" customWidth="1"/>
    <col min="4596" max="4599" width="8.7109375" customWidth="1"/>
    <col min="4600" max="4600" width="9.28515625" customWidth="1"/>
    <col min="4601" max="4601" width="12.140625" customWidth="1"/>
    <col min="4602" max="4606" width="8.7109375" customWidth="1"/>
    <col min="4851" max="4851" width="14.85546875" customWidth="1"/>
    <col min="4852" max="4855" width="8.7109375" customWidth="1"/>
    <col min="4856" max="4856" width="9.28515625" customWidth="1"/>
    <col min="4857" max="4857" width="12.140625" customWidth="1"/>
    <col min="4858" max="4862" width="8.7109375" customWidth="1"/>
    <col min="5107" max="5107" width="14.85546875" customWidth="1"/>
    <col min="5108" max="5111" width="8.7109375" customWidth="1"/>
    <col min="5112" max="5112" width="9.28515625" customWidth="1"/>
    <col min="5113" max="5113" width="12.140625" customWidth="1"/>
    <col min="5114" max="5118" width="8.7109375" customWidth="1"/>
    <col min="5363" max="5363" width="14.85546875" customWidth="1"/>
    <col min="5364" max="5367" width="8.7109375" customWidth="1"/>
    <col min="5368" max="5368" width="9.28515625" customWidth="1"/>
    <col min="5369" max="5369" width="12.140625" customWidth="1"/>
    <col min="5370" max="5374" width="8.7109375" customWidth="1"/>
    <col min="5619" max="5619" width="14.85546875" customWidth="1"/>
    <col min="5620" max="5623" width="8.7109375" customWidth="1"/>
    <col min="5624" max="5624" width="9.28515625" customWidth="1"/>
    <col min="5625" max="5625" width="12.140625" customWidth="1"/>
    <col min="5626" max="5630" width="8.7109375" customWidth="1"/>
    <col min="5875" max="5875" width="14.85546875" customWidth="1"/>
    <col min="5876" max="5879" width="8.7109375" customWidth="1"/>
    <col min="5880" max="5880" width="9.28515625" customWidth="1"/>
    <col min="5881" max="5881" width="12.140625" customWidth="1"/>
    <col min="5882" max="5886" width="8.7109375" customWidth="1"/>
    <col min="6131" max="6131" width="14.85546875" customWidth="1"/>
    <col min="6132" max="6135" width="8.7109375" customWidth="1"/>
    <col min="6136" max="6136" width="9.28515625" customWidth="1"/>
    <col min="6137" max="6137" width="12.140625" customWidth="1"/>
    <col min="6138" max="6142" width="8.7109375" customWidth="1"/>
    <col min="6387" max="6387" width="14.85546875" customWidth="1"/>
    <col min="6388" max="6391" width="8.7109375" customWidth="1"/>
    <col min="6392" max="6392" width="9.28515625" customWidth="1"/>
    <col min="6393" max="6393" width="12.140625" customWidth="1"/>
    <col min="6394" max="6398" width="8.7109375" customWidth="1"/>
    <col min="6643" max="6643" width="14.85546875" customWidth="1"/>
    <col min="6644" max="6647" width="8.7109375" customWidth="1"/>
    <col min="6648" max="6648" width="9.28515625" customWidth="1"/>
    <col min="6649" max="6649" width="12.140625" customWidth="1"/>
    <col min="6650" max="6654" width="8.7109375" customWidth="1"/>
    <col min="6899" max="6899" width="14.85546875" customWidth="1"/>
    <col min="6900" max="6903" width="8.7109375" customWidth="1"/>
    <col min="6904" max="6904" width="9.28515625" customWidth="1"/>
    <col min="6905" max="6905" width="12.140625" customWidth="1"/>
    <col min="6906" max="6910" width="8.7109375" customWidth="1"/>
    <col min="7155" max="7155" width="14.85546875" customWidth="1"/>
    <col min="7156" max="7159" width="8.7109375" customWidth="1"/>
    <col min="7160" max="7160" width="9.28515625" customWidth="1"/>
    <col min="7161" max="7161" width="12.140625" customWidth="1"/>
    <col min="7162" max="7166" width="8.7109375" customWidth="1"/>
    <col min="7411" max="7411" width="14.85546875" customWidth="1"/>
    <col min="7412" max="7415" width="8.7109375" customWidth="1"/>
    <col min="7416" max="7416" width="9.28515625" customWidth="1"/>
    <col min="7417" max="7417" width="12.140625" customWidth="1"/>
    <col min="7418" max="7422" width="8.7109375" customWidth="1"/>
    <col min="7667" max="7667" width="14.85546875" customWidth="1"/>
    <col min="7668" max="7671" width="8.7109375" customWidth="1"/>
    <col min="7672" max="7672" width="9.28515625" customWidth="1"/>
    <col min="7673" max="7673" width="12.140625" customWidth="1"/>
    <col min="7674" max="7678" width="8.7109375" customWidth="1"/>
    <col min="7923" max="7923" width="14.85546875" customWidth="1"/>
    <col min="7924" max="7927" width="8.7109375" customWidth="1"/>
    <col min="7928" max="7928" width="9.28515625" customWidth="1"/>
    <col min="7929" max="7929" width="12.140625" customWidth="1"/>
    <col min="7930" max="7934" width="8.7109375" customWidth="1"/>
    <col min="8179" max="8179" width="14.85546875" customWidth="1"/>
    <col min="8180" max="8183" width="8.7109375" customWidth="1"/>
    <col min="8184" max="8184" width="9.28515625" customWidth="1"/>
    <col min="8185" max="8185" width="12.140625" customWidth="1"/>
    <col min="8186" max="8190" width="8.7109375" customWidth="1"/>
    <col min="8435" max="8435" width="14.85546875" customWidth="1"/>
    <col min="8436" max="8439" width="8.7109375" customWidth="1"/>
    <col min="8440" max="8440" width="9.28515625" customWidth="1"/>
    <col min="8441" max="8441" width="12.140625" customWidth="1"/>
    <col min="8442" max="8446" width="8.7109375" customWidth="1"/>
    <col min="8691" max="8691" width="14.85546875" customWidth="1"/>
    <col min="8692" max="8695" width="8.7109375" customWidth="1"/>
    <col min="8696" max="8696" width="9.28515625" customWidth="1"/>
    <col min="8697" max="8697" width="12.140625" customWidth="1"/>
    <col min="8698" max="8702" width="8.7109375" customWidth="1"/>
    <col min="8947" max="8947" width="14.85546875" customWidth="1"/>
    <col min="8948" max="8951" width="8.7109375" customWidth="1"/>
    <col min="8952" max="8952" width="9.28515625" customWidth="1"/>
    <col min="8953" max="8953" width="12.140625" customWidth="1"/>
    <col min="8954" max="8958" width="8.7109375" customWidth="1"/>
    <col min="9203" max="9203" width="14.85546875" customWidth="1"/>
    <col min="9204" max="9207" width="8.7109375" customWidth="1"/>
    <col min="9208" max="9208" width="9.28515625" customWidth="1"/>
    <col min="9209" max="9209" width="12.140625" customWidth="1"/>
    <col min="9210" max="9214" width="8.7109375" customWidth="1"/>
    <col min="9459" max="9459" width="14.85546875" customWidth="1"/>
    <col min="9460" max="9463" width="8.7109375" customWidth="1"/>
    <col min="9464" max="9464" width="9.28515625" customWidth="1"/>
    <col min="9465" max="9465" width="12.140625" customWidth="1"/>
    <col min="9466" max="9470" width="8.7109375" customWidth="1"/>
    <col min="9715" max="9715" width="14.85546875" customWidth="1"/>
    <col min="9716" max="9719" width="8.7109375" customWidth="1"/>
    <col min="9720" max="9720" width="9.28515625" customWidth="1"/>
    <col min="9721" max="9721" width="12.140625" customWidth="1"/>
    <col min="9722" max="9726" width="8.7109375" customWidth="1"/>
    <col min="9971" max="9971" width="14.85546875" customWidth="1"/>
    <col min="9972" max="9975" width="8.7109375" customWidth="1"/>
    <col min="9976" max="9976" width="9.28515625" customWidth="1"/>
    <col min="9977" max="9977" width="12.140625" customWidth="1"/>
    <col min="9978" max="9982" width="8.7109375" customWidth="1"/>
    <col min="10227" max="10227" width="14.85546875" customWidth="1"/>
    <col min="10228" max="10231" width="8.7109375" customWidth="1"/>
    <col min="10232" max="10232" width="9.28515625" customWidth="1"/>
    <col min="10233" max="10233" width="12.140625" customWidth="1"/>
    <col min="10234" max="10238" width="8.7109375" customWidth="1"/>
    <col min="10483" max="10483" width="14.85546875" customWidth="1"/>
    <col min="10484" max="10487" width="8.7109375" customWidth="1"/>
    <col min="10488" max="10488" width="9.28515625" customWidth="1"/>
    <col min="10489" max="10489" width="12.140625" customWidth="1"/>
    <col min="10490" max="10494" width="8.7109375" customWidth="1"/>
    <col min="10739" max="10739" width="14.85546875" customWidth="1"/>
    <col min="10740" max="10743" width="8.7109375" customWidth="1"/>
    <col min="10744" max="10744" width="9.28515625" customWidth="1"/>
    <col min="10745" max="10745" width="12.140625" customWidth="1"/>
    <col min="10746" max="10750" width="8.7109375" customWidth="1"/>
    <col min="10995" max="10995" width="14.85546875" customWidth="1"/>
    <col min="10996" max="10999" width="8.7109375" customWidth="1"/>
    <col min="11000" max="11000" width="9.28515625" customWidth="1"/>
    <col min="11001" max="11001" width="12.140625" customWidth="1"/>
    <col min="11002" max="11006" width="8.7109375" customWidth="1"/>
    <col min="11251" max="11251" width="14.85546875" customWidth="1"/>
    <col min="11252" max="11255" width="8.7109375" customWidth="1"/>
    <col min="11256" max="11256" width="9.28515625" customWidth="1"/>
    <col min="11257" max="11257" width="12.140625" customWidth="1"/>
    <col min="11258" max="11262" width="8.7109375" customWidth="1"/>
    <col min="11507" max="11507" width="14.85546875" customWidth="1"/>
    <col min="11508" max="11511" width="8.7109375" customWidth="1"/>
    <col min="11512" max="11512" width="9.28515625" customWidth="1"/>
    <col min="11513" max="11513" width="12.140625" customWidth="1"/>
    <col min="11514" max="11518" width="8.7109375" customWidth="1"/>
    <col min="11763" max="11763" width="14.85546875" customWidth="1"/>
    <col min="11764" max="11767" width="8.7109375" customWidth="1"/>
    <col min="11768" max="11768" width="9.28515625" customWidth="1"/>
    <col min="11769" max="11769" width="12.140625" customWidth="1"/>
    <col min="11770" max="11774" width="8.7109375" customWidth="1"/>
    <col min="12019" max="12019" width="14.85546875" customWidth="1"/>
    <col min="12020" max="12023" width="8.7109375" customWidth="1"/>
    <col min="12024" max="12024" width="9.28515625" customWidth="1"/>
    <col min="12025" max="12025" width="12.140625" customWidth="1"/>
    <col min="12026" max="12030" width="8.7109375" customWidth="1"/>
    <col min="12275" max="12275" width="14.85546875" customWidth="1"/>
    <col min="12276" max="12279" width="8.7109375" customWidth="1"/>
    <col min="12280" max="12280" width="9.28515625" customWidth="1"/>
    <col min="12281" max="12281" width="12.140625" customWidth="1"/>
    <col min="12282" max="12286" width="8.7109375" customWidth="1"/>
    <col min="12531" max="12531" width="14.85546875" customWidth="1"/>
    <col min="12532" max="12535" width="8.7109375" customWidth="1"/>
    <col min="12536" max="12536" width="9.28515625" customWidth="1"/>
    <col min="12537" max="12537" width="12.140625" customWidth="1"/>
    <col min="12538" max="12542" width="8.7109375" customWidth="1"/>
    <col min="12787" max="12787" width="14.85546875" customWidth="1"/>
    <col min="12788" max="12791" width="8.7109375" customWidth="1"/>
    <col min="12792" max="12792" width="9.28515625" customWidth="1"/>
    <col min="12793" max="12793" width="12.140625" customWidth="1"/>
    <col min="12794" max="12798" width="8.7109375" customWidth="1"/>
    <col min="13043" max="13043" width="14.85546875" customWidth="1"/>
    <col min="13044" max="13047" width="8.7109375" customWidth="1"/>
    <col min="13048" max="13048" width="9.28515625" customWidth="1"/>
    <col min="13049" max="13049" width="12.140625" customWidth="1"/>
    <col min="13050" max="13054" width="8.7109375" customWidth="1"/>
    <col min="13299" max="13299" width="14.85546875" customWidth="1"/>
    <col min="13300" max="13303" width="8.7109375" customWidth="1"/>
    <col min="13304" max="13304" width="9.28515625" customWidth="1"/>
    <col min="13305" max="13305" width="12.140625" customWidth="1"/>
    <col min="13306" max="13310" width="8.7109375" customWidth="1"/>
    <col min="13555" max="13555" width="14.85546875" customWidth="1"/>
    <col min="13556" max="13559" width="8.7109375" customWidth="1"/>
    <col min="13560" max="13560" width="9.28515625" customWidth="1"/>
    <col min="13561" max="13561" width="12.140625" customWidth="1"/>
    <col min="13562" max="13566" width="8.7109375" customWidth="1"/>
    <col min="13811" max="13811" width="14.85546875" customWidth="1"/>
    <col min="13812" max="13815" width="8.7109375" customWidth="1"/>
    <col min="13816" max="13816" width="9.28515625" customWidth="1"/>
    <col min="13817" max="13817" width="12.140625" customWidth="1"/>
    <col min="13818" max="13822" width="8.7109375" customWidth="1"/>
    <col min="14067" max="14067" width="14.85546875" customWidth="1"/>
    <col min="14068" max="14071" width="8.7109375" customWidth="1"/>
    <col min="14072" max="14072" width="9.28515625" customWidth="1"/>
    <col min="14073" max="14073" width="12.140625" customWidth="1"/>
    <col min="14074" max="14078" width="8.7109375" customWidth="1"/>
    <col min="14323" max="14323" width="14.85546875" customWidth="1"/>
    <col min="14324" max="14327" width="8.7109375" customWidth="1"/>
    <col min="14328" max="14328" width="9.28515625" customWidth="1"/>
    <col min="14329" max="14329" width="12.140625" customWidth="1"/>
    <col min="14330" max="14334" width="8.7109375" customWidth="1"/>
    <col min="14579" max="14579" width="14.85546875" customWidth="1"/>
    <col min="14580" max="14583" width="8.7109375" customWidth="1"/>
    <col min="14584" max="14584" width="9.28515625" customWidth="1"/>
    <col min="14585" max="14585" width="12.140625" customWidth="1"/>
    <col min="14586" max="14590" width="8.7109375" customWidth="1"/>
    <col min="14835" max="14835" width="14.85546875" customWidth="1"/>
    <col min="14836" max="14839" width="8.7109375" customWidth="1"/>
    <col min="14840" max="14840" width="9.28515625" customWidth="1"/>
    <col min="14841" max="14841" width="12.140625" customWidth="1"/>
    <col min="14842" max="14846" width="8.7109375" customWidth="1"/>
    <col min="15091" max="15091" width="14.85546875" customWidth="1"/>
    <col min="15092" max="15095" width="8.7109375" customWidth="1"/>
    <col min="15096" max="15096" width="9.28515625" customWidth="1"/>
    <col min="15097" max="15097" width="12.140625" customWidth="1"/>
    <col min="15098" max="15102" width="8.7109375" customWidth="1"/>
    <col min="15347" max="15347" width="14.85546875" customWidth="1"/>
    <col min="15348" max="15351" width="8.7109375" customWidth="1"/>
    <col min="15352" max="15352" width="9.28515625" customWidth="1"/>
    <col min="15353" max="15353" width="12.140625" customWidth="1"/>
    <col min="15354" max="15358" width="8.7109375" customWidth="1"/>
    <col min="15603" max="15603" width="14.85546875" customWidth="1"/>
    <col min="15604" max="15607" width="8.7109375" customWidth="1"/>
    <col min="15608" max="15608" width="9.28515625" customWidth="1"/>
    <col min="15609" max="15609" width="12.140625" customWidth="1"/>
    <col min="15610" max="15614" width="8.7109375" customWidth="1"/>
    <col min="15859" max="15859" width="14.85546875" customWidth="1"/>
    <col min="15860" max="15863" width="8.7109375" customWidth="1"/>
    <col min="15864" max="15864" width="9.28515625" customWidth="1"/>
    <col min="15865" max="15865" width="12.140625" customWidth="1"/>
    <col min="15866" max="15870" width="8.7109375" customWidth="1"/>
    <col min="16115" max="16115" width="14.85546875" customWidth="1"/>
    <col min="16116" max="16119" width="8.7109375" customWidth="1"/>
    <col min="16120" max="16120" width="9.28515625" customWidth="1"/>
    <col min="16121" max="16121" width="12.140625" customWidth="1"/>
    <col min="16122" max="16126" width="8.7109375" customWidth="1"/>
  </cols>
  <sheetData>
    <row r="1" spans="1:4" s="2" customFormat="1" ht="26.25" customHeight="1" thickBot="1" x14ac:dyDescent="0.25">
      <c r="A1" s="265">
        <v>2024</v>
      </c>
      <c r="B1" s="1" t="s">
        <v>0</v>
      </c>
      <c r="C1" s="1" t="s">
        <v>1</v>
      </c>
      <c r="D1" s="363" t="s">
        <v>2</v>
      </c>
    </row>
    <row r="2" spans="1:4" ht="24" customHeight="1" thickBot="1" x14ac:dyDescent="0.25">
      <c r="A2" s="3" t="s">
        <v>3</v>
      </c>
      <c r="B2" s="4"/>
      <c r="C2" s="4"/>
      <c r="D2" s="364"/>
    </row>
    <row r="3" spans="1:4" x14ac:dyDescent="0.2">
      <c r="A3" s="5">
        <v>1</v>
      </c>
      <c r="B3" s="6"/>
      <c r="C3" s="7"/>
      <c r="D3" s="8"/>
    </row>
    <row r="4" spans="1:4" x14ac:dyDescent="0.2">
      <c r="A4" s="9">
        <v>2</v>
      </c>
      <c r="B4" s="10"/>
      <c r="C4" s="11"/>
      <c r="D4" s="12"/>
    </row>
    <row r="5" spans="1:4" x14ac:dyDescent="0.2">
      <c r="A5" s="13">
        <v>3</v>
      </c>
      <c r="B5" s="14">
        <v>579</v>
      </c>
      <c r="C5" s="15">
        <v>519</v>
      </c>
      <c r="D5" s="16">
        <v>60</v>
      </c>
    </row>
    <row r="6" spans="1:4" x14ac:dyDescent="0.2">
      <c r="A6" s="13">
        <v>4</v>
      </c>
      <c r="B6" s="14">
        <v>664</v>
      </c>
      <c r="C6" s="15">
        <v>565</v>
      </c>
      <c r="D6" s="16">
        <v>99</v>
      </c>
    </row>
    <row r="7" spans="1:4" x14ac:dyDescent="0.2">
      <c r="A7" s="13">
        <v>5</v>
      </c>
      <c r="B7" s="14">
        <v>656</v>
      </c>
      <c r="C7" s="15">
        <v>593</v>
      </c>
      <c r="D7" s="16">
        <v>63</v>
      </c>
    </row>
    <row r="8" spans="1:4" x14ac:dyDescent="0.2">
      <c r="A8" s="9">
        <v>6</v>
      </c>
      <c r="B8" s="10"/>
      <c r="C8" s="11"/>
      <c r="D8" s="12"/>
    </row>
    <row r="9" spans="1:4" x14ac:dyDescent="0.2">
      <c r="A9" s="9">
        <v>7</v>
      </c>
      <c r="B9" s="10"/>
      <c r="C9" s="11"/>
      <c r="D9" s="12"/>
    </row>
    <row r="10" spans="1:4" x14ac:dyDescent="0.2">
      <c r="A10" s="13">
        <v>8</v>
      </c>
      <c r="B10" s="14">
        <v>1022</v>
      </c>
      <c r="C10" s="15">
        <v>902</v>
      </c>
      <c r="D10" s="16">
        <v>120</v>
      </c>
    </row>
    <row r="11" spans="1:4" x14ac:dyDescent="0.2">
      <c r="A11" s="13">
        <v>9</v>
      </c>
      <c r="B11" s="14">
        <v>1044</v>
      </c>
      <c r="C11" s="15">
        <v>910</v>
      </c>
      <c r="D11" s="16">
        <v>134</v>
      </c>
    </row>
    <row r="12" spans="1:4" x14ac:dyDescent="0.2">
      <c r="A12" s="13">
        <v>10</v>
      </c>
      <c r="B12" s="14">
        <v>794</v>
      </c>
      <c r="C12" s="15">
        <v>661</v>
      </c>
      <c r="D12" s="16">
        <v>133</v>
      </c>
    </row>
    <row r="13" spans="1:4" x14ac:dyDescent="0.2">
      <c r="A13" s="13">
        <v>11</v>
      </c>
      <c r="B13" s="14">
        <v>988</v>
      </c>
      <c r="C13" s="15">
        <v>813</v>
      </c>
      <c r="D13" s="16">
        <v>175</v>
      </c>
    </row>
    <row r="14" spans="1:4" x14ac:dyDescent="0.2">
      <c r="A14" s="13">
        <v>12</v>
      </c>
      <c r="B14" s="14">
        <v>814</v>
      </c>
      <c r="C14" s="15">
        <v>695</v>
      </c>
      <c r="D14" s="16">
        <v>119</v>
      </c>
    </row>
    <row r="15" spans="1:4" x14ac:dyDescent="0.2">
      <c r="A15" s="9">
        <v>13</v>
      </c>
      <c r="B15" s="10"/>
      <c r="C15" s="11"/>
      <c r="D15" s="12"/>
    </row>
    <row r="16" spans="1:4" x14ac:dyDescent="0.2">
      <c r="A16" s="9">
        <v>14</v>
      </c>
      <c r="B16" s="10"/>
      <c r="C16" s="11"/>
      <c r="D16" s="12"/>
    </row>
    <row r="17" spans="1:4" x14ac:dyDescent="0.2">
      <c r="A17" s="13">
        <v>15</v>
      </c>
      <c r="B17" s="14">
        <v>977</v>
      </c>
      <c r="C17" s="15">
        <v>834</v>
      </c>
      <c r="D17" s="16">
        <v>143</v>
      </c>
    </row>
    <row r="18" spans="1:4" x14ac:dyDescent="0.2">
      <c r="A18" s="13">
        <v>16</v>
      </c>
      <c r="B18" s="14">
        <v>940</v>
      </c>
      <c r="C18" s="15">
        <v>757</v>
      </c>
      <c r="D18" s="16">
        <v>183</v>
      </c>
    </row>
    <row r="19" spans="1:4" x14ac:dyDescent="0.2">
      <c r="A19" s="13">
        <v>17</v>
      </c>
      <c r="B19" s="14">
        <v>803</v>
      </c>
      <c r="C19" s="15">
        <v>682</v>
      </c>
      <c r="D19" s="16">
        <v>121</v>
      </c>
    </row>
    <row r="20" spans="1:4" x14ac:dyDescent="0.2">
      <c r="A20" s="13">
        <v>18</v>
      </c>
      <c r="B20" s="14">
        <v>973</v>
      </c>
      <c r="C20" s="15">
        <v>792</v>
      </c>
      <c r="D20" s="16">
        <v>181</v>
      </c>
    </row>
    <row r="21" spans="1:4" x14ac:dyDescent="0.2">
      <c r="A21" s="13">
        <v>19</v>
      </c>
      <c r="B21" s="14">
        <v>757</v>
      </c>
      <c r="C21" s="15">
        <v>611</v>
      </c>
      <c r="D21" s="16">
        <v>146</v>
      </c>
    </row>
    <row r="22" spans="1:4" x14ac:dyDescent="0.2">
      <c r="A22" s="9">
        <v>20</v>
      </c>
      <c r="B22" s="10"/>
      <c r="C22" s="11"/>
      <c r="D22" s="12"/>
    </row>
    <row r="23" spans="1:4" x14ac:dyDescent="0.2">
      <c r="A23" s="9">
        <v>21</v>
      </c>
      <c r="B23" s="10"/>
      <c r="C23" s="11"/>
      <c r="D23" s="12"/>
    </row>
    <row r="24" spans="1:4" x14ac:dyDescent="0.2">
      <c r="A24" s="13">
        <v>22</v>
      </c>
      <c r="B24" s="14">
        <v>990</v>
      </c>
      <c r="C24" s="15">
        <v>832</v>
      </c>
      <c r="D24" s="16">
        <v>158</v>
      </c>
    </row>
    <row r="25" spans="1:4" x14ac:dyDescent="0.2">
      <c r="A25" s="13">
        <v>23</v>
      </c>
      <c r="B25" s="14">
        <v>995</v>
      </c>
      <c r="C25" s="15">
        <v>801</v>
      </c>
      <c r="D25" s="16">
        <v>194</v>
      </c>
    </row>
    <row r="26" spans="1:4" x14ac:dyDescent="0.2">
      <c r="A26" s="13">
        <v>24</v>
      </c>
      <c r="B26" s="14">
        <v>754</v>
      </c>
      <c r="C26" s="15">
        <v>612</v>
      </c>
      <c r="D26" s="16">
        <v>142</v>
      </c>
    </row>
    <row r="27" spans="1:4" x14ac:dyDescent="0.2">
      <c r="A27" s="13">
        <v>25</v>
      </c>
      <c r="B27" s="14">
        <v>667</v>
      </c>
      <c r="C27" s="15">
        <v>546</v>
      </c>
      <c r="D27" s="16">
        <v>121</v>
      </c>
    </row>
    <row r="28" spans="1:4" x14ac:dyDescent="0.2">
      <c r="A28" s="13">
        <v>26</v>
      </c>
      <c r="B28" s="14">
        <v>681</v>
      </c>
      <c r="C28" s="15">
        <v>552</v>
      </c>
      <c r="D28" s="16">
        <v>129</v>
      </c>
    </row>
    <row r="29" spans="1:4" x14ac:dyDescent="0.2">
      <c r="A29" s="9">
        <v>27</v>
      </c>
      <c r="B29" s="10"/>
      <c r="C29" s="11"/>
      <c r="D29" s="12"/>
    </row>
    <row r="30" spans="1:4" x14ac:dyDescent="0.2">
      <c r="A30" s="9">
        <v>28</v>
      </c>
      <c r="B30" s="10"/>
      <c r="C30" s="11"/>
      <c r="D30" s="12"/>
    </row>
    <row r="31" spans="1:4" x14ac:dyDescent="0.2">
      <c r="A31" s="18">
        <v>29</v>
      </c>
      <c r="B31" s="14">
        <v>892</v>
      </c>
      <c r="C31" s="15">
        <v>743</v>
      </c>
      <c r="D31" s="16">
        <v>149</v>
      </c>
    </row>
    <row r="32" spans="1:4" x14ac:dyDescent="0.2">
      <c r="A32" s="13">
        <v>30</v>
      </c>
      <c r="B32" s="14">
        <v>986</v>
      </c>
      <c r="C32" s="15">
        <v>789</v>
      </c>
      <c r="D32" s="16">
        <v>197</v>
      </c>
    </row>
    <row r="33" spans="1:4" ht="13.5" thickBot="1" x14ac:dyDescent="0.25">
      <c r="A33" s="19">
        <v>31</v>
      </c>
      <c r="B33" s="14">
        <v>764</v>
      </c>
      <c r="C33" s="15">
        <v>634</v>
      </c>
      <c r="D33" s="16">
        <v>130</v>
      </c>
    </row>
    <row r="34" spans="1:4" x14ac:dyDescent="0.2">
      <c r="A34" s="21"/>
      <c r="B34" s="22"/>
      <c r="C34" s="22"/>
      <c r="D34" s="58"/>
    </row>
    <row r="35" spans="1:4" x14ac:dyDescent="0.2">
      <c r="A35" s="256" t="s">
        <v>4</v>
      </c>
      <c r="B35" s="257">
        <f t="shared" ref="B35:D35" si="0">SUM(B3:B33)</f>
        <v>17740</v>
      </c>
      <c r="C35" s="257">
        <f t="shared" si="0"/>
        <v>14843</v>
      </c>
      <c r="D35" s="365">
        <f t="shared" si="0"/>
        <v>2897</v>
      </c>
    </row>
    <row r="36" spans="1:4" ht="13.5" thickBot="1" x14ac:dyDescent="0.25">
      <c r="A36" s="19"/>
      <c r="B36" s="23"/>
      <c r="C36" s="23"/>
      <c r="D36" s="366"/>
    </row>
    <row r="37" spans="1:4" ht="24" customHeight="1" thickBot="1" x14ac:dyDescent="0.25">
      <c r="A37" s="24" t="s">
        <v>5</v>
      </c>
      <c r="B37" s="25"/>
      <c r="C37" s="25"/>
      <c r="D37" s="26"/>
    </row>
    <row r="38" spans="1:4" x14ac:dyDescent="0.2">
      <c r="A38" s="21">
        <v>1</v>
      </c>
      <c r="B38" s="27">
        <v>794</v>
      </c>
      <c r="C38" s="22">
        <v>625</v>
      </c>
      <c r="D38" s="367">
        <v>169</v>
      </c>
    </row>
    <row r="39" spans="1:4" x14ac:dyDescent="0.2">
      <c r="A39" s="13">
        <v>2</v>
      </c>
      <c r="B39" s="27">
        <v>742</v>
      </c>
      <c r="C39" s="34">
        <v>591</v>
      </c>
      <c r="D39" s="367">
        <v>151</v>
      </c>
    </row>
    <row r="40" spans="1:4" x14ac:dyDescent="0.2">
      <c r="A40" s="29">
        <v>3</v>
      </c>
      <c r="B40" s="30"/>
      <c r="C40" s="31"/>
      <c r="D40" s="368"/>
    </row>
    <row r="41" spans="1:4" x14ac:dyDescent="0.2">
      <c r="A41" s="29">
        <v>4</v>
      </c>
      <c r="B41" s="30"/>
      <c r="C41" s="31"/>
      <c r="D41" s="368"/>
    </row>
    <row r="42" spans="1:4" x14ac:dyDescent="0.2">
      <c r="A42" s="13">
        <v>5</v>
      </c>
      <c r="B42" s="27">
        <v>869</v>
      </c>
      <c r="C42" s="15">
        <v>737</v>
      </c>
      <c r="D42" s="367">
        <v>132</v>
      </c>
    </row>
    <row r="43" spans="1:4" x14ac:dyDescent="0.2">
      <c r="A43" s="13">
        <v>6</v>
      </c>
      <c r="B43" s="27">
        <v>899</v>
      </c>
      <c r="C43" s="15">
        <v>710</v>
      </c>
      <c r="D43" s="367">
        <v>189</v>
      </c>
    </row>
    <row r="44" spans="1:4" x14ac:dyDescent="0.2">
      <c r="A44" s="13">
        <v>7</v>
      </c>
      <c r="B44" s="27">
        <v>726</v>
      </c>
      <c r="C44" s="15">
        <v>588</v>
      </c>
      <c r="D44" s="367">
        <v>138</v>
      </c>
    </row>
    <row r="45" spans="1:4" x14ac:dyDescent="0.2">
      <c r="A45" s="13">
        <v>8</v>
      </c>
      <c r="B45" s="27">
        <v>941</v>
      </c>
      <c r="C45" s="15">
        <v>741</v>
      </c>
      <c r="D45" s="367">
        <v>200</v>
      </c>
    </row>
    <row r="46" spans="1:4" x14ac:dyDescent="0.2">
      <c r="A46" s="13">
        <v>9</v>
      </c>
      <c r="B46" s="27">
        <v>809</v>
      </c>
      <c r="C46" s="15">
        <v>666</v>
      </c>
      <c r="D46" s="367">
        <v>143</v>
      </c>
    </row>
    <row r="47" spans="1:4" x14ac:dyDescent="0.2">
      <c r="A47" s="29">
        <v>10</v>
      </c>
      <c r="B47" s="30"/>
      <c r="C47" s="31"/>
      <c r="D47" s="368"/>
    </row>
    <row r="48" spans="1:4" x14ac:dyDescent="0.2">
      <c r="A48" s="29">
        <v>11</v>
      </c>
      <c r="B48" s="30"/>
      <c r="C48" s="31"/>
      <c r="D48" s="368"/>
    </row>
    <row r="49" spans="1:4" x14ac:dyDescent="0.2">
      <c r="A49" s="13">
        <v>12</v>
      </c>
      <c r="B49" s="27">
        <v>998</v>
      </c>
      <c r="C49" s="15">
        <v>845</v>
      </c>
      <c r="D49" s="367">
        <v>153</v>
      </c>
    </row>
    <row r="50" spans="1:4" x14ac:dyDescent="0.2">
      <c r="A50" s="13">
        <v>13</v>
      </c>
      <c r="B50" s="27">
        <v>942</v>
      </c>
      <c r="C50" s="15">
        <v>738</v>
      </c>
      <c r="D50" s="367">
        <v>204</v>
      </c>
    </row>
    <row r="51" spans="1:4" x14ac:dyDescent="0.2">
      <c r="A51" s="13">
        <v>14</v>
      </c>
      <c r="B51" s="27">
        <v>760</v>
      </c>
      <c r="C51" s="15">
        <v>604</v>
      </c>
      <c r="D51" s="367">
        <v>156</v>
      </c>
    </row>
    <row r="52" spans="1:4" x14ac:dyDescent="0.2">
      <c r="A52" s="13">
        <v>15</v>
      </c>
      <c r="B52" s="27">
        <v>967</v>
      </c>
      <c r="C52" s="15">
        <v>749</v>
      </c>
      <c r="D52" s="367">
        <v>218</v>
      </c>
    </row>
    <row r="53" spans="1:4" x14ac:dyDescent="0.2">
      <c r="A53" s="13">
        <v>16</v>
      </c>
      <c r="B53" s="27">
        <v>703</v>
      </c>
      <c r="C53" s="15">
        <v>537</v>
      </c>
      <c r="D53" s="367">
        <v>166</v>
      </c>
    </row>
    <row r="54" spans="1:4" x14ac:dyDescent="0.2">
      <c r="A54" s="29">
        <v>17</v>
      </c>
      <c r="B54" s="30"/>
      <c r="C54" s="31"/>
      <c r="D54" s="368"/>
    </row>
    <row r="55" spans="1:4" x14ac:dyDescent="0.2">
      <c r="A55" s="29">
        <v>18</v>
      </c>
      <c r="B55" s="30"/>
      <c r="C55" s="31"/>
      <c r="D55" s="368"/>
    </row>
    <row r="56" spans="1:4" x14ac:dyDescent="0.2">
      <c r="A56" s="253">
        <v>19</v>
      </c>
      <c r="B56" s="27">
        <v>796</v>
      </c>
      <c r="C56" s="15">
        <v>667</v>
      </c>
      <c r="D56" s="367">
        <v>129</v>
      </c>
    </row>
    <row r="57" spans="1:4" x14ac:dyDescent="0.2">
      <c r="A57" s="253">
        <v>20</v>
      </c>
      <c r="B57" s="27">
        <v>827</v>
      </c>
      <c r="C57" s="15">
        <v>696</v>
      </c>
      <c r="D57" s="367">
        <v>131</v>
      </c>
    </row>
    <row r="58" spans="1:4" x14ac:dyDescent="0.2">
      <c r="A58" s="253">
        <v>21</v>
      </c>
      <c r="B58" s="27">
        <v>776</v>
      </c>
      <c r="C58" s="15">
        <v>626</v>
      </c>
      <c r="D58" s="367">
        <v>150</v>
      </c>
    </row>
    <row r="59" spans="1:4" x14ac:dyDescent="0.2">
      <c r="A59" s="253">
        <v>22</v>
      </c>
      <c r="B59" s="27">
        <v>917</v>
      </c>
      <c r="C59" s="15">
        <v>778</v>
      </c>
      <c r="D59" s="367">
        <v>139</v>
      </c>
    </row>
    <row r="60" spans="1:4" x14ac:dyDescent="0.2">
      <c r="A60" s="253">
        <v>23</v>
      </c>
      <c r="B60" s="27">
        <v>610</v>
      </c>
      <c r="C60" s="15">
        <v>480</v>
      </c>
      <c r="D60" s="367">
        <v>130</v>
      </c>
    </row>
    <row r="61" spans="1:4" x14ac:dyDescent="0.2">
      <c r="A61" s="29">
        <v>24</v>
      </c>
      <c r="B61" s="30"/>
      <c r="C61" s="31"/>
      <c r="D61" s="368"/>
    </row>
    <row r="62" spans="1:4" x14ac:dyDescent="0.2">
      <c r="A62" s="29">
        <v>25</v>
      </c>
      <c r="B62" s="30"/>
      <c r="C62" s="31"/>
      <c r="D62" s="368"/>
    </row>
    <row r="63" spans="1:4" x14ac:dyDescent="0.2">
      <c r="A63" s="253">
        <v>26</v>
      </c>
      <c r="B63" s="27">
        <v>742</v>
      </c>
      <c r="C63" s="15">
        <v>645</v>
      </c>
      <c r="D63" s="367">
        <v>97</v>
      </c>
    </row>
    <row r="64" spans="1:4" x14ac:dyDescent="0.2">
      <c r="A64" s="253">
        <v>27</v>
      </c>
      <c r="B64" s="27">
        <v>798</v>
      </c>
      <c r="C64" s="15">
        <v>654</v>
      </c>
      <c r="D64" s="367">
        <v>144</v>
      </c>
    </row>
    <row r="65" spans="1:4" x14ac:dyDescent="0.2">
      <c r="A65" s="253">
        <v>28</v>
      </c>
      <c r="B65" s="27">
        <v>717</v>
      </c>
      <c r="C65" s="15">
        <v>598</v>
      </c>
      <c r="D65" s="367">
        <v>119</v>
      </c>
    </row>
    <row r="66" spans="1:4" x14ac:dyDescent="0.2">
      <c r="A66" s="253">
        <v>29</v>
      </c>
      <c r="B66" s="27">
        <v>711</v>
      </c>
      <c r="C66" s="15">
        <v>597</v>
      </c>
      <c r="D66" s="367">
        <v>114</v>
      </c>
    </row>
    <row r="67" spans="1:4" x14ac:dyDescent="0.2">
      <c r="A67" s="29">
        <v>30</v>
      </c>
      <c r="B67" s="30"/>
      <c r="C67" s="31"/>
      <c r="D67" s="368"/>
    </row>
    <row r="68" spans="1:4" ht="13.5" thickBot="1" x14ac:dyDescent="0.25">
      <c r="A68" s="35">
        <v>31</v>
      </c>
      <c r="B68" s="30"/>
      <c r="C68" s="31"/>
      <c r="D68" s="368"/>
    </row>
    <row r="69" spans="1:4" x14ac:dyDescent="0.2">
      <c r="A69" s="32"/>
      <c r="B69" s="22"/>
      <c r="C69" s="15"/>
      <c r="D69" s="58"/>
    </row>
    <row r="70" spans="1:4" x14ac:dyDescent="0.2">
      <c r="A70" s="253" t="s">
        <v>4</v>
      </c>
      <c r="B70" s="258">
        <f t="shared" ref="B70:D70" si="1">SUM(B38:B68)</f>
        <v>17044</v>
      </c>
      <c r="C70" s="258">
        <f>B70-D70</f>
        <v>13872</v>
      </c>
      <c r="D70" s="262">
        <f t="shared" si="1"/>
        <v>3172</v>
      </c>
    </row>
    <row r="71" spans="1:4" ht="13.5" thickBot="1" x14ac:dyDescent="0.25">
      <c r="A71" s="33"/>
      <c r="B71" s="38"/>
      <c r="C71" s="38"/>
      <c r="D71" s="369"/>
    </row>
    <row r="72" spans="1:4" ht="24" customHeight="1" thickBot="1" x14ac:dyDescent="0.25">
      <c r="A72" s="24" t="s">
        <v>6</v>
      </c>
      <c r="B72" s="25"/>
      <c r="C72" s="25"/>
      <c r="D72" s="26"/>
    </row>
    <row r="73" spans="1:4" x14ac:dyDescent="0.2">
      <c r="A73" s="255">
        <v>1</v>
      </c>
      <c r="B73" s="27">
        <v>585</v>
      </c>
      <c r="C73" s="27">
        <v>481</v>
      </c>
      <c r="D73" s="367">
        <v>104</v>
      </c>
    </row>
    <row r="74" spans="1:4" x14ac:dyDescent="0.2">
      <c r="A74" s="29">
        <v>2</v>
      </c>
      <c r="B74" s="30"/>
      <c r="C74" s="30"/>
      <c r="D74" s="368"/>
    </row>
    <row r="75" spans="1:4" x14ac:dyDescent="0.2">
      <c r="A75" s="29">
        <v>3</v>
      </c>
      <c r="B75" s="30"/>
      <c r="C75" s="30"/>
      <c r="D75" s="368"/>
    </row>
    <row r="76" spans="1:4" x14ac:dyDescent="0.2">
      <c r="A76" s="13">
        <v>4</v>
      </c>
      <c r="B76" s="27">
        <v>999</v>
      </c>
      <c r="C76" s="27">
        <v>835</v>
      </c>
      <c r="D76" s="367">
        <v>164</v>
      </c>
    </row>
    <row r="77" spans="1:4" x14ac:dyDescent="0.2">
      <c r="A77" s="13">
        <v>5</v>
      </c>
      <c r="B77" s="27">
        <v>872</v>
      </c>
      <c r="C77" s="27">
        <v>704</v>
      </c>
      <c r="D77" s="367">
        <v>168</v>
      </c>
    </row>
    <row r="78" spans="1:4" x14ac:dyDescent="0.2">
      <c r="A78" s="13">
        <v>6</v>
      </c>
      <c r="B78" s="27">
        <v>763</v>
      </c>
      <c r="C78" s="27">
        <v>634</v>
      </c>
      <c r="D78" s="367">
        <v>129</v>
      </c>
    </row>
    <row r="79" spans="1:4" x14ac:dyDescent="0.2">
      <c r="A79" s="13">
        <v>7</v>
      </c>
      <c r="B79" s="27">
        <v>846</v>
      </c>
      <c r="C79" s="27">
        <v>645</v>
      </c>
      <c r="D79" s="367">
        <v>201</v>
      </c>
    </row>
    <row r="80" spans="1:4" x14ac:dyDescent="0.2">
      <c r="A80" s="13">
        <v>8</v>
      </c>
      <c r="B80" s="27">
        <v>820</v>
      </c>
      <c r="C80" s="27">
        <v>648</v>
      </c>
      <c r="D80" s="367">
        <v>172</v>
      </c>
    </row>
    <row r="81" spans="1:4" x14ac:dyDescent="0.2">
      <c r="A81" s="29">
        <v>9</v>
      </c>
      <c r="B81" s="30"/>
      <c r="C81" s="30"/>
      <c r="D81" s="368"/>
    </row>
    <row r="82" spans="1:4" x14ac:dyDescent="0.2">
      <c r="A82" s="29">
        <v>10</v>
      </c>
      <c r="B82" s="30"/>
      <c r="C82" s="30"/>
      <c r="D82" s="368"/>
    </row>
    <row r="83" spans="1:4" x14ac:dyDescent="0.2">
      <c r="A83" s="13">
        <v>11</v>
      </c>
      <c r="B83" s="27">
        <v>991</v>
      </c>
      <c r="C83" s="27">
        <v>824</v>
      </c>
      <c r="D83" s="367">
        <v>167</v>
      </c>
    </row>
    <row r="84" spans="1:4" x14ac:dyDescent="0.2">
      <c r="A84" s="13">
        <v>12</v>
      </c>
      <c r="B84" s="27">
        <v>980</v>
      </c>
      <c r="C84" s="27">
        <v>793</v>
      </c>
      <c r="D84" s="367">
        <v>187</v>
      </c>
    </row>
    <row r="85" spans="1:4" x14ac:dyDescent="0.2">
      <c r="A85" s="13">
        <v>13</v>
      </c>
      <c r="B85" s="27">
        <v>774</v>
      </c>
      <c r="C85" s="27">
        <v>620</v>
      </c>
      <c r="D85" s="367">
        <v>154</v>
      </c>
    </row>
    <row r="86" spans="1:4" x14ac:dyDescent="0.2">
      <c r="A86" s="13">
        <v>14</v>
      </c>
      <c r="B86" s="27">
        <v>842</v>
      </c>
      <c r="C86" s="27">
        <v>629</v>
      </c>
      <c r="D86" s="367">
        <v>213</v>
      </c>
    </row>
    <row r="87" spans="1:4" x14ac:dyDescent="0.2">
      <c r="A87" s="13">
        <v>15</v>
      </c>
      <c r="B87" s="27">
        <v>733</v>
      </c>
      <c r="C87" s="27">
        <v>566</v>
      </c>
      <c r="D87" s="367">
        <v>167</v>
      </c>
    </row>
    <row r="88" spans="1:4" x14ac:dyDescent="0.2">
      <c r="A88" s="29">
        <v>16</v>
      </c>
      <c r="B88" s="30"/>
      <c r="C88" s="30"/>
      <c r="D88" s="368"/>
    </row>
    <row r="89" spans="1:4" x14ac:dyDescent="0.2">
      <c r="A89" s="29">
        <v>17</v>
      </c>
      <c r="B89" s="30"/>
      <c r="C89" s="30"/>
      <c r="D89" s="368"/>
    </row>
    <row r="90" spans="1:4" x14ac:dyDescent="0.2">
      <c r="A90" s="13">
        <v>18</v>
      </c>
      <c r="B90" s="27">
        <v>936</v>
      </c>
      <c r="C90" s="27">
        <v>748</v>
      </c>
      <c r="D90" s="367">
        <v>188</v>
      </c>
    </row>
    <row r="91" spans="1:4" x14ac:dyDescent="0.2">
      <c r="A91" s="13">
        <v>19</v>
      </c>
      <c r="B91" s="27">
        <v>875</v>
      </c>
      <c r="C91" s="27">
        <v>667</v>
      </c>
      <c r="D91" s="367">
        <v>208</v>
      </c>
    </row>
    <row r="92" spans="1:4" x14ac:dyDescent="0.2">
      <c r="A92" s="13">
        <v>20</v>
      </c>
      <c r="B92" s="27">
        <v>732</v>
      </c>
      <c r="C92" s="27">
        <v>569</v>
      </c>
      <c r="D92" s="367">
        <v>163</v>
      </c>
    </row>
    <row r="93" spans="1:4" x14ac:dyDescent="0.2">
      <c r="A93" s="13">
        <v>21</v>
      </c>
      <c r="B93" s="27">
        <v>913</v>
      </c>
      <c r="C93" s="27">
        <v>657</v>
      </c>
      <c r="D93" s="367">
        <v>256</v>
      </c>
    </row>
    <row r="94" spans="1:4" x14ac:dyDescent="0.2">
      <c r="A94" s="13">
        <v>22</v>
      </c>
      <c r="B94" s="27">
        <v>753</v>
      </c>
      <c r="C94" s="27">
        <v>557</v>
      </c>
      <c r="D94" s="367">
        <v>196</v>
      </c>
    </row>
    <row r="95" spans="1:4" x14ac:dyDescent="0.2">
      <c r="A95" s="29">
        <v>23</v>
      </c>
      <c r="B95" s="30"/>
      <c r="C95" s="30"/>
      <c r="D95" s="368"/>
    </row>
    <row r="96" spans="1:4" x14ac:dyDescent="0.2">
      <c r="A96" s="29">
        <v>24</v>
      </c>
      <c r="B96" s="30"/>
      <c r="C96" s="30"/>
      <c r="D96" s="368"/>
    </row>
    <row r="97" spans="1:4" x14ac:dyDescent="0.2">
      <c r="A97" s="13">
        <v>25</v>
      </c>
      <c r="B97" s="27">
        <v>961</v>
      </c>
      <c r="C97" s="27">
        <v>782</v>
      </c>
      <c r="D97" s="367">
        <v>179</v>
      </c>
    </row>
    <row r="98" spans="1:4" x14ac:dyDescent="0.2">
      <c r="A98" s="13">
        <v>26</v>
      </c>
      <c r="B98" s="27">
        <v>947</v>
      </c>
      <c r="C98" s="27">
        <v>760</v>
      </c>
      <c r="D98" s="367">
        <v>187</v>
      </c>
    </row>
    <row r="99" spans="1:4" x14ac:dyDescent="0.2">
      <c r="A99" s="13">
        <v>27</v>
      </c>
      <c r="B99" s="27">
        <v>827</v>
      </c>
      <c r="C99" s="27">
        <v>692</v>
      </c>
      <c r="D99" s="367">
        <v>135</v>
      </c>
    </row>
    <row r="100" spans="1:4" x14ac:dyDescent="0.2">
      <c r="A100" s="13">
        <v>28</v>
      </c>
      <c r="B100" s="27">
        <v>865</v>
      </c>
      <c r="C100" s="27">
        <v>696</v>
      </c>
      <c r="D100" s="367">
        <v>169</v>
      </c>
    </row>
    <row r="101" spans="1:4" x14ac:dyDescent="0.2">
      <c r="A101" s="13">
        <v>29</v>
      </c>
      <c r="B101" s="27">
        <v>746</v>
      </c>
      <c r="C101" s="27">
        <v>575</v>
      </c>
      <c r="D101" s="367">
        <v>171</v>
      </c>
    </row>
    <row r="102" spans="1:4" x14ac:dyDescent="0.2">
      <c r="A102" s="29">
        <v>30</v>
      </c>
      <c r="B102" s="30"/>
      <c r="C102" s="30"/>
      <c r="D102" s="368"/>
    </row>
    <row r="103" spans="1:4" ht="13.5" thickBot="1" x14ac:dyDescent="0.25">
      <c r="A103" s="35">
        <v>31</v>
      </c>
      <c r="B103" s="30"/>
      <c r="C103" s="30"/>
      <c r="D103" s="368"/>
    </row>
    <row r="104" spans="1:4" x14ac:dyDescent="0.2">
      <c r="A104" s="36"/>
      <c r="B104" s="22"/>
      <c r="C104" s="27"/>
      <c r="D104" s="58"/>
    </row>
    <row r="105" spans="1:4" x14ac:dyDescent="0.2">
      <c r="A105" s="253" t="s">
        <v>4</v>
      </c>
      <c r="B105" s="258">
        <f t="shared" ref="B105:D105" si="2">SUM(B73:B103)</f>
        <v>17760</v>
      </c>
      <c r="C105" s="259">
        <f>B105-D105</f>
        <v>14082</v>
      </c>
      <c r="D105" s="262">
        <f t="shared" si="2"/>
        <v>3678</v>
      </c>
    </row>
    <row r="106" spans="1:4" ht="13.5" thickBot="1" x14ac:dyDescent="0.25">
      <c r="A106" s="37"/>
      <c r="B106" s="38"/>
      <c r="C106" s="38"/>
      <c r="D106" s="369"/>
    </row>
    <row r="107" spans="1:4" ht="24" customHeight="1" thickBot="1" x14ac:dyDescent="0.25">
      <c r="A107" s="24" t="s">
        <v>7</v>
      </c>
      <c r="B107" s="25"/>
      <c r="C107" s="25"/>
      <c r="D107" s="370"/>
    </row>
    <row r="108" spans="1:4" x14ac:dyDescent="0.2">
      <c r="A108" s="5">
        <v>1</v>
      </c>
      <c r="B108" s="39"/>
      <c r="C108" s="39"/>
      <c r="D108" s="371"/>
    </row>
    <row r="109" spans="1:4" x14ac:dyDescent="0.2">
      <c r="A109" s="13">
        <v>2</v>
      </c>
      <c r="B109" s="15">
        <v>851</v>
      </c>
      <c r="C109" s="15">
        <v>673</v>
      </c>
      <c r="D109" s="372">
        <v>178</v>
      </c>
    </row>
    <row r="110" spans="1:4" x14ac:dyDescent="0.2">
      <c r="A110" s="13">
        <v>3</v>
      </c>
      <c r="B110" s="15">
        <v>826</v>
      </c>
      <c r="C110" s="15">
        <v>704</v>
      </c>
      <c r="D110" s="372">
        <v>122</v>
      </c>
    </row>
    <row r="111" spans="1:4" x14ac:dyDescent="0.2">
      <c r="A111" s="13">
        <v>4</v>
      </c>
      <c r="B111" s="15">
        <v>888</v>
      </c>
      <c r="C111" s="15">
        <v>700</v>
      </c>
      <c r="D111" s="372">
        <v>188</v>
      </c>
    </row>
    <row r="112" spans="1:4" x14ac:dyDescent="0.2">
      <c r="A112" s="13">
        <v>5</v>
      </c>
      <c r="B112" s="15">
        <v>735</v>
      </c>
      <c r="C112" s="15">
        <v>557</v>
      </c>
      <c r="D112" s="372">
        <v>178</v>
      </c>
    </row>
    <row r="113" spans="1:4" x14ac:dyDescent="0.2">
      <c r="A113" s="9">
        <v>6</v>
      </c>
      <c r="B113" s="11"/>
      <c r="C113" s="11"/>
      <c r="D113" s="371"/>
    </row>
    <row r="114" spans="1:4" x14ac:dyDescent="0.2">
      <c r="A114" s="9">
        <v>7</v>
      </c>
      <c r="B114" s="11"/>
      <c r="C114" s="11"/>
      <c r="D114" s="371"/>
    </row>
    <row r="115" spans="1:4" x14ac:dyDescent="0.2">
      <c r="A115" s="13">
        <v>8</v>
      </c>
      <c r="B115" s="15">
        <v>872</v>
      </c>
      <c r="C115" s="15">
        <v>689</v>
      </c>
      <c r="D115" s="372">
        <v>183</v>
      </c>
    </row>
    <row r="116" spans="1:4" x14ac:dyDescent="0.2">
      <c r="A116" s="13">
        <v>9</v>
      </c>
      <c r="B116" s="15">
        <v>937</v>
      </c>
      <c r="C116" s="15">
        <v>784</v>
      </c>
      <c r="D116" s="372">
        <v>153</v>
      </c>
    </row>
    <row r="117" spans="1:4" x14ac:dyDescent="0.2">
      <c r="A117" s="13">
        <v>10</v>
      </c>
      <c r="B117" s="15">
        <v>798</v>
      </c>
      <c r="C117" s="15">
        <v>662</v>
      </c>
      <c r="D117" s="372">
        <v>136</v>
      </c>
    </row>
    <row r="118" spans="1:4" x14ac:dyDescent="0.2">
      <c r="A118" s="13">
        <v>11</v>
      </c>
      <c r="B118" s="15">
        <v>951</v>
      </c>
      <c r="C118" s="15">
        <v>717</v>
      </c>
      <c r="D118" s="372">
        <v>234</v>
      </c>
    </row>
    <row r="119" spans="1:4" x14ac:dyDescent="0.2">
      <c r="A119" s="13">
        <v>12</v>
      </c>
      <c r="B119" s="15">
        <v>782</v>
      </c>
      <c r="C119" s="15">
        <v>583</v>
      </c>
      <c r="D119" s="372">
        <v>199</v>
      </c>
    </row>
    <row r="120" spans="1:4" x14ac:dyDescent="0.2">
      <c r="A120" s="29">
        <v>13</v>
      </c>
      <c r="B120" s="11"/>
      <c r="C120" s="11"/>
      <c r="D120" s="371"/>
    </row>
    <row r="121" spans="1:4" x14ac:dyDescent="0.2">
      <c r="A121" s="29">
        <v>14</v>
      </c>
      <c r="B121" s="11"/>
      <c r="C121" s="11"/>
      <c r="D121" s="371"/>
    </row>
    <row r="122" spans="1:4" x14ac:dyDescent="0.2">
      <c r="A122" s="253">
        <v>15</v>
      </c>
      <c r="B122" s="15">
        <v>833</v>
      </c>
      <c r="C122" s="15">
        <v>715</v>
      </c>
      <c r="D122" s="372">
        <v>118</v>
      </c>
    </row>
    <row r="123" spans="1:4" x14ac:dyDescent="0.2">
      <c r="A123" s="253">
        <v>16</v>
      </c>
      <c r="B123" s="15">
        <v>813</v>
      </c>
      <c r="C123" s="15">
        <v>667</v>
      </c>
      <c r="D123" s="372">
        <v>146</v>
      </c>
    </row>
    <row r="124" spans="1:4" x14ac:dyDescent="0.2">
      <c r="A124" s="253">
        <v>17</v>
      </c>
      <c r="B124" s="15">
        <v>797</v>
      </c>
      <c r="C124" s="15">
        <v>684</v>
      </c>
      <c r="D124" s="372">
        <v>113</v>
      </c>
    </row>
    <row r="125" spans="1:4" x14ac:dyDescent="0.2">
      <c r="A125" s="253">
        <v>18</v>
      </c>
      <c r="B125" s="15">
        <v>820</v>
      </c>
      <c r="C125" s="15">
        <v>677</v>
      </c>
      <c r="D125" s="372">
        <v>143</v>
      </c>
    </row>
    <row r="126" spans="1:4" x14ac:dyDescent="0.2">
      <c r="A126" s="253">
        <v>19</v>
      </c>
      <c r="B126" s="15">
        <v>603</v>
      </c>
      <c r="C126" s="15">
        <v>472</v>
      </c>
      <c r="D126" s="372">
        <v>131</v>
      </c>
    </row>
    <row r="127" spans="1:4" x14ac:dyDescent="0.2">
      <c r="A127" s="29">
        <v>20</v>
      </c>
      <c r="B127" s="11"/>
      <c r="C127" s="11"/>
      <c r="D127" s="371"/>
    </row>
    <row r="128" spans="1:4" x14ac:dyDescent="0.2">
      <c r="A128" s="29">
        <v>21</v>
      </c>
      <c r="B128" s="11"/>
      <c r="C128" s="11"/>
      <c r="D128" s="371"/>
    </row>
    <row r="129" spans="1:4" x14ac:dyDescent="0.2">
      <c r="A129" s="253">
        <v>22</v>
      </c>
      <c r="B129" s="15">
        <v>816</v>
      </c>
      <c r="C129" s="15">
        <v>728</v>
      </c>
      <c r="D129" s="372">
        <v>88</v>
      </c>
    </row>
    <row r="130" spans="1:4" x14ac:dyDescent="0.2">
      <c r="A130" s="253">
        <v>23</v>
      </c>
      <c r="B130" s="15">
        <v>838</v>
      </c>
      <c r="C130" s="15">
        <v>712</v>
      </c>
      <c r="D130" s="372">
        <v>126</v>
      </c>
    </row>
    <row r="131" spans="1:4" x14ac:dyDescent="0.2">
      <c r="A131" s="253">
        <v>24</v>
      </c>
      <c r="B131" s="15">
        <v>732</v>
      </c>
      <c r="C131" s="15">
        <v>616</v>
      </c>
      <c r="D131" s="372">
        <v>116</v>
      </c>
    </row>
    <row r="132" spans="1:4" x14ac:dyDescent="0.2">
      <c r="A132" s="253">
        <v>25</v>
      </c>
      <c r="B132" s="15">
        <v>729</v>
      </c>
      <c r="C132" s="15">
        <v>574</v>
      </c>
      <c r="D132" s="372">
        <v>155</v>
      </c>
    </row>
    <row r="133" spans="1:4" x14ac:dyDescent="0.2">
      <c r="A133" s="253">
        <v>26</v>
      </c>
      <c r="B133" s="15">
        <v>609</v>
      </c>
      <c r="C133" s="15">
        <v>517</v>
      </c>
      <c r="D133" s="372">
        <v>92</v>
      </c>
    </row>
    <row r="134" spans="1:4" x14ac:dyDescent="0.2">
      <c r="A134" s="29">
        <v>27</v>
      </c>
      <c r="B134" s="11"/>
      <c r="C134" s="11"/>
      <c r="D134" s="371"/>
    </row>
    <row r="135" spans="1:4" x14ac:dyDescent="0.2">
      <c r="A135" s="29">
        <v>28</v>
      </c>
      <c r="B135" s="11"/>
      <c r="C135" s="11"/>
      <c r="D135" s="371"/>
    </row>
    <row r="136" spans="1:4" x14ac:dyDescent="0.2">
      <c r="A136" s="13">
        <v>29</v>
      </c>
      <c r="B136" s="15">
        <v>812</v>
      </c>
      <c r="C136" s="15">
        <v>665</v>
      </c>
      <c r="D136" s="372">
        <v>147</v>
      </c>
    </row>
    <row r="137" spans="1:4" x14ac:dyDescent="0.2">
      <c r="A137" s="13">
        <v>30</v>
      </c>
      <c r="B137" s="15">
        <v>897</v>
      </c>
      <c r="C137" s="15">
        <v>722</v>
      </c>
      <c r="D137" s="372">
        <v>175</v>
      </c>
    </row>
    <row r="138" spans="1:4" ht="13.5" thickBot="1" x14ac:dyDescent="0.25">
      <c r="A138" s="40">
        <v>31</v>
      </c>
      <c r="B138" s="11"/>
      <c r="C138" s="11"/>
      <c r="D138" s="371"/>
    </row>
    <row r="139" spans="1:4" x14ac:dyDescent="0.2">
      <c r="A139" s="36"/>
      <c r="B139" s="22"/>
      <c r="C139" s="22"/>
      <c r="D139" s="41"/>
    </row>
    <row r="140" spans="1:4" x14ac:dyDescent="0.2">
      <c r="A140" s="253" t="s">
        <v>4</v>
      </c>
      <c r="B140" s="260">
        <f t="shared" ref="B140:D140" si="3">SUM(B108:B138)</f>
        <v>16939</v>
      </c>
      <c r="C140" s="260">
        <f t="shared" si="3"/>
        <v>13818</v>
      </c>
      <c r="D140" s="373">
        <f t="shared" si="3"/>
        <v>3121</v>
      </c>
    </row>
    <row r="141" spans="1:4" ht="13.5" thickBot="1" x14ac:dyDescent="0.25">
      <c r="A141" s="42"/>
      <c r="B141" s="23"/>
      <c r="C141" s="23"/>
      <c r="D141" s="366"/>
    </row>
    <row r="142" spans="1:4" ht="24" customHeight="1" thickBot="1" x14ac:dyDescent="0.25">
      <c r="A142" s="24" t="s">
        <v>8</v>
      </c>
      <c r="B142" s="25"/>
      <c r="C142" s="25"/>
      <c r="D142" s="370"/>
    </row>
    <row r="143" spans="1:4" x14ac:dyDescent="0.2">
      <c r="A143" s="5">
        <v>1</v>
      </c>
      <c r="B143" s="43"/>
      <c r="C143" s="43"/>
      <c r="D143" s="371"/>
    </row>
    <row r="144" spans="1:4" x14ac:dyDescent="0.2">
      <c r="A144" s="13">
        <v>2</v>
      </c>
      <c r="B144" s="27">
        <v>908</v>
      </c>
      <c r="C144" s="15">
        <v>756</v>
      </c>
      <c r="D144" s="372">
        <v>152</v>
      </c>
    </row>
    <row r="145" spans="1:4" x14ac:dyDescent="0.2">
      <c r="A145" s="13">
        <v>3</v>
      </c>
      <c r="B145" s="27">
        <v>733</v>
      </c>
      <c r="C145" s="15">
        <v>572</v>
      </c>
      <c r="D145" s="372">
        <v>161</v>
      </c>
    </row>
    <row r="146" spans="1:4" x14ac:dyDescent="0.2">
      <c r="A146" s="9">
        <v>4</v>
      </c>
      <c r="B146" s="43"/>
      <c r="C146" s="11"/>
      <c r="D146" s="371"/>
    </row>
    <row r="147" spans="1:4" x14ac:dyDescent="0.2">
      <c r="A147" s="9">
        <v>5</v>
      </c>
      <c r="B147" s="43"/>
      <c r="C147" s="11"/>
      <c r="D147" s="371"/>
    </row>
    <row r="148" spans="1:4" x14ac:dyDescent="0.2">
      <c r="A148" s="13">
        <v>6</v>
      </c>
      <c r="B148" s="27">
        <v>756</v>
      </c>
      <c r="C148" s="15">
        <v>663</v>
      </c>
      <c r="D148" s="372">
        <v>93</v>
      </c>
    </row>
    <row r="149" spans="1:4" x14ac:dyDescent="0.2">
      <c r="A149" s="13">
        <v>7</v>
      </c>
      <c r="B149" s="27">
        <v>709</v>
      </c>
      <c r="C149" s="15">
        <v>569</v>
      </c>
      <c r="D149" s="372">
        <v>140</v>
      </c>
    </row>
    <row r="150" spans="1:4" x14ac:dyDescent="0.2">
      <c r="A150" s="9">
        <v>8</v>
      </c>
      <c r="B150" s="43"/>
      <c r="C150" s="11"/>
      <c r="D150" s="371"/>
    </row>
    <row r="151" spans="1:4" x14ac:dyDescent="0.2">
      <c r="A151" s="9">
        <v>9</v>
      </c>
      <c r="B151" s="43"/>
      <c r="C151" s="11"/>
      <c r="D151" s="371"/>
    </row>
    <row r="152" spans="1:4" x14ac:dyDescent="0.2">
      <c r="A152" s="9">
        <v>10</v>
      </c>
      <c r="B152" s="43"/>
      <c r="C152" s="11"/>
      <c r="D152" s="371"/>
    </row>
    <row r="153" spans="1:4" x14ac:dyDescent="0.2">
      <c r="A153" s="9">
        <v>11</v>
      </c>
      <c r="B153" s="43"/>
      <c r="C153" s="11"/>
      <c r="D153" s="371"/>
    </row>
    <row r="154" spans="1:4" x14ac:dyDescent="0.2">
      <c r="A154" s="9">
        <v>12</v>
      </c>
      <c r="B154" s="43"/>
      <c r="C154" s="11"/>
      <c r="D154" s="371"/>
    </row>
    <row r="155" spans="1:4" x14ac:dyDescent="0.2">
      <c r="A155" s="13">
        <v>13</v>
      </c>
      <c r="B155" s="27">
        <v>812</v>
      </c>
      <c r="C155" s="15">
        <v>633</v>
      </c>
      <c r="D155" s="372">
        <v>179</v>
      </c>
    </row>
    <row r="156" spans="1:4" x14ac:dyDescent="0.2">
      <c r="A156" s="13">
        <v>14</v>
      </c>
      <c r="B156" s="27">
        <v>925</v>
      </c>
      <c r="C156" s="15">
        <v>776</v>
      </c>
      <c r="D156" s="372">
        <v>149</v>
      </c>
    </row>
    <row r="157" spans="1:4" x14ac:dyDescent="0.2">
      <c r="A157" s="13">
        <v>15</v>
      </c>
      <c r="B157" s="27">
        <v>780</v>
      </c>
      <c r="C157" s="15">
        <v>654</v>
      </c>
      <c r="D157" s="372">
        <v>126</v>
      </c>
    </row>
    <row r="158" spans="1:4" x14ac:dyDescent="0.2">
      <c r="A158" s="13">
        <v>16</v>
      </c>
      <c r="B158" s="27">
        <v>868</v>
      </c>
      <c r="C158" s="15">
        <v>702</v>
      </c>
      <c r="D158" s="372">
        <v>166</v>
      </c>
    </row>
    <row r="159" spans="1:4" x14ac:dyDescent="0.2">
      <c r="A159" s="13">
        <v>17</v>
      </c>
      <c r="B159" s="27">
        <v>795</v>
      </c>
      <c r="C159" s="15">
        <v>591</v>
      </c>
      <c r="D159" s="372">
        <v>204</v>
      </c>
    </row>
    <row r="160" spans="1:4" x14ac:dyDescent="0.2">
      <c r="A160" s="9">
        <v>18</v>
      </c>
      <c r="B160" s="43"/>
      <c r="C160" s="11"/>
      <c r="D160" s="371"/>
    </row>
    <row r="161" spans="1:4" x14ac:dyDescent="0.2">
      <c r="A161" s="9">
        <v>19</v>
      </c>
      <c r="B161" s="43"/>
      <c r="C161" s="11"/>
      <c r="D161" s="371"/>
    </row>
    <row r="162" spans="1:4" x14ac:dyDescent="0.2">
      <c r="A162" s="9">
        <v>20</v>
      </c>
      <c r="B162" s="43"/>
      <c r="C162" s="11"/>
      <c r="D162" s="371"/>
    </row>
    <row r="163" spans="1:4" x14ac:dyDescent="0.2">
      <c r="A163" s="13">
        <v>21</v>
      </c>
      <c r="B163" s="27">
        <v>918</v>
      </c>
      <c r="C163" s="15">
        <v>737</v>
      </c>
      <c r="D163" s="372">
        <v>181</v>
      </c>
    </row>
    <row r="164" spans="1:4" x14ac:dyDescent="0.2">
      <c r="A164" s="13">
        <v>22</v>
      </c>
      <c r="B164" s="27">
        <v>763</v>
      </c>
      <c r="C164" s="15">
        <v>615</v>
      </c>
      <c r="D164" s="372">
        <v>148</v>
      </c>
    </row>
    <row r="165" spans="1:4" x14ac:dyDescent="0.2">
      <c r="A165" s="13">
        <v>23</v>
      </c>
      <c r="B165" s="27">
        <v>901</v>
      </c>
      <c r="C165" s="15">
        <v>724</v>
      </c>
      <c r="D165" s="372">
        <v>177</v>
      </c>
    </row>
    <row r="166" spans="1:4" x14ac:dyDescent="0.2">
      <c r="A166" s="13">
        <v>24</v>
      </c>
      <c r="B166" s="27">
        <v>762</v>
      </c>
      <c r="C166" s="15">
        <v>594</v>
      </c>
      <c r="D166" s="372">
        <v>168</v>
      </c>
    </row>
    <row r="167" spans="1:4" x14ac:dyDescent="0.2">
      <c r="A167" s="9">
        <v>25</v>
      </c>
      <c r="B167" s="43"/>
      <c r="C167" s="11"/>
      <c r="D167" s="371"/>
    </row>
    <row r="168" spans="1:4" x14ac:dyDescent="0.2">
      <c r="A168" s="9">
        <v>26</v>
      </c>
      <c r="B168" s="43"/>
      <c r="C168" s="11"/>
      <c r="D168" s="371"/>
    </row>
    <row r="169" spans="1:4" x14ac:dyDescent="0.2">
      <c r="A169" s="13">
        <v>27</v>
      </c>
      <c r="B169" s="27">
        <v>863</v>
      </c>
      <c r="C169" s="15">
        <v>698</v>
      </c>
      <c r="D169" s="372">
        <v>165</v>
      </c>
    </row>
    <row r="170" spans="1:4" x14ac:dyDescent="0.2">
      <c r="A170" s="13">
        <v>28</v>
      </c>
      <c r="B170" s="27">
        <v>912</v>
      </c>
      <c r="C170" s="15">
        <v>701</v>
      </c>
      <c r="D170" s="372">
        <v>211</v>
      </c>
    </row>
    <row r="171" spans="1:4" x14ac:dyDescent="0.2">
      <c r="A171" s="13">
        <v>29</v>
      </c>
      <c r="B171" s="27">
        <v>769</v>
      </c>
      <c r="C171" s="15">
        <v>626</v>
      </c>
      <c r="D171" s="372">
        <v>143</v>
      </c>
    </row>
    <row r="172" spans="1:4" x14ac:dyDescent="0.2">
      <c r="A172" s="13">
        <v>30</v>
      </c>
      <c r="B172" s="27">
        <v>956</v>
      </c>
      <c r="C172" s="15">
        <v>789</v>
      </c>
      <c r="D172" s="372">
        <v>167</v>
      </c>
    </row>
    <row r="173" spans="1:4" ht="13.5" thickBot="1" x14ac:dyDescent="0.25">
      <c r="A173" s="19">
        <v>31</v>
      </c>
      <c r="B173" s="27">
        <v>762</v>
      </c>
      <c r="C173" s="23">
        <v>614</v>
      </c>
      <c r="D173" s="372">
        <v>148</v>
      </c>
    </row>
    <row r="174" spans="1:4" x14ac:dyDescent="0.2">
      <c r="A174" s="36"/>
      <c r="B174" s="22"/>
      <c r="C174" s="27"/>
      <c r="D174" s="58"/>
    </row>
    <row r="175" spans="1:4" x14ac:dyDescent="0.2">
      <c r="A175" s="253" t="s">
        <v>4</v>
      </c>
      <c r="B175" s="260">
        <f t="shared" ref="B175:D175" si="4">SUM(B143:B173)</f>
        <v>14892</v>
      </c>
      <c r="C175" s="258">
        <f>B175-D175</f>
        <v>12014</v>
      </c>
      <c r="D175" s="373">
        <f t="shared" si="4"/>
        <v>2878</v>
      </c>
    </row>
    <row r="176" spans="1:4" ht="13.5" thickBot="1" x14ac:dyDescent="0.25">
      <c r="A176" s="42"/>
      <c r="B176" s="23"/>
      <c r="C176" s="23"/>
      <c r="D176" s="366"/>
    </row>
    <row r="177" spans="1:4" ht="24" customHeight="1" thickBot="1" x14ac:dyDescent="0.25">
      <c r="A177" s="24" t="s">
        <v>9</v>
      </c>
      <c r="B177" s="25"/>
      <c r="C177" s="25"/>
      <c r="D177" s="26"/>
    </row>
    <row r="178" spans="1:4" x14ac:dyDescent="0.2">
      <c r="A178" s="5">
        <v>1</v>
      </c>
      <c r="B178" s="39"/>
      <c r="C178" s="39"/>
      <c r="D178" s="374"/>
    </row>
    <row r="179" spans="1:4" x14ac:dyDescent="0.2">
      <c r="A179" s="9">
        <v>2</v>
      </c>
      <c r="B179" s="11"/>
      <c r="C179" s="44"/>
      <c r="D179" s="45"/>
    </row>
    <row r="180" spans="1:4" x14ac:dyDescent="0.2">
      <c r="A180" s="13">
        <v>3</v>
      </c>
      <c r="B180" s="15">
        <v>867</v>
      </c>
      <c r="C180" s="47">
        <v>734</v>
      </c>
      <c r="D180" s="46">
        <v>133</v>
      </c>
    </row>
    <row r="181" spans="1:4" x14ac:dyDescent="0.2">
      <c r="A181" s="13">
        <v>4</v>
      </c>
      <c r="B181" s="15">
        <v>976</v>
      </c>
      <c r="C181" s="48">
        <v>759</v>
      </c>
      <c r="D181" s="46">
        <v>217</v>
      </c>
    </row>
    <row r="182" spans="1:4" x14ac:dyDescent="0.2">
      <c r="A182" s="13">
        <v>5</v>
      </c>
      <c r="B182" s="15">
        <v>789</v>
      </c>
      <c r="C182" s="47">
        <v>613</v>
      </c>
      <c r="D182" s="46">
        <v>176</v>
      </c>
    </row>
    <row r="183" spans="1:4" x14ac:dyDescent="0.2">
      <c r="A183" s="13">
        <v>6</v>
      </c>
      <c r="B183" s="15">
        <v>938</v>
      </c>
      <c r="C183" s="48">
        <v>697</v>
      </c>
      <c r="D183" s="46">
        <v>241</v>
      </c>
    </row>
    <row r="184" spans="1:4" x14ac:dyDescent="0.2">
      <c r="A184" s="13">
        <v>7</v>
      </c>
      <c r="B184" s="15">
        <v>833</v>
      </c>
      <c r="C184" s="49">
        <v>646</v>
      </c>
      <c r="D184" s="46">
        <v>187</v>
      </c>
    </row>
    <row r="185" spans="1:4" x14ac:dyDescent="0.2">
      <c r="A185" s="9">
        <v>8</v>
      </c>
      <c r="B185" s="11"/>
      <c r="C185" s="44"/>
      <c r="D185" s="45"/>
    </row>
    <row r="186" spans="1:4" x14ac:dyDescent="0.2">
      <c r="A186" s="9">
        <v>9</v>
      </c>
      <c r="B186" s="11"/>
      <c r="C186" s="11"/>
      <c r="D186" s="45"/>
    </row>
    <row r="187" spans="1:4" x14ac:dyDescent="0.2">
      <c r="A187" s="13">
        <v>10</v>
      </c>
      <c r="B187" s="15">
        <v>968</v>
      </c>
      <c r="C187" s="47">
        <v>750</v>
      </c>
      <c r="D187" s="46">
        <v>218</v>
      </c>
    </row>
    <row r="188" spans="1:4" x14ac:dyDescent="0.2">
      <c r="A188" s="13">
        <v>11</v>
      </c>
      <c r="B188" s="15">
        <v>932</v>
      </c>
      <c r="C188" s="47">
        <v>731</v>
      </c>
      <c r="D188" s="46">
        <v>201</v>
      </c>
    </row>
    <row r="189" spans="1:4" x14ac:dyDescent="0.2">
      <c r="A189" s="13">
        <v>12</v>
      </c>
      <c r="B189" s="15">
        <v>822</v>
      </c>
      <c r="C189" s="47">
        <v>643</v>
      </c>
      <c r="D189" s="46">
        <v>179</v>
      </c>
    </row>
    <row r="190" spans="1:4" x14ac:dyDescent="0.2">
      <c r="A190" s="13">
        <v>13</v>
      </c>
      <c r="B190" s="15">
        <v>931</v>
      </c>
      <c r="C190" s="47">
        <v>681</v>
      </c>
      <c r="D190" s="46">
        <v>250</v>
      </c>
    </row>
    <row r="191" spans="1:4" x14ac:dyDescent="0.2">
      <c r="A191" s="13">
        <v>14</v>
      </c>
      <c r="B191" s="15">
        <v>875</v>
      </c>
      <c r="C191" s="50">
        <v>693</v>
      </c>
      <c r="D191" s="46">
        <v>182</v>
      </c>
    </row>
    <row r="192" spans="1:4" x14ac:dyDescent="0.2">
      <c r="A192" s="9">
        <v>15</v>
      </c>
      <c r="B192" s="11"/>
      <c r="C192" s="51"/>
      <c r="D192" s="45"/>
    </row>
    <row r="193" spans="1:4" x14ac:dyDescent="0.2">
      <c r="A193" s="9">
        <v>16</v>
      </c>
      <c r="B193" s="11"/>
      <c r="C193" s="11"/>
      <c r="D193" s="45"/>
    </row>
    <row r="194" spans="1:4" x14ac:dyDescent="0.2">
      <c r="A194" s="13">
        <v>17</v>
      </c>
      <c r="B194" s="15">
        <v>946</v>
      </c>
      <c r="C194" s="47">
        <v>708</v>
      </c>
      <c r="D194" s="46">
        <v>238</v>
      </c>
    </row>
    <row r="195" spans="1:4" x14ac:dyDescent="0.2">
      <c r="A195" s="13">
        <v>18</v>
      </c>
      <c r="B195" s="15">
        <v>866</v>
      </c>
      <c r="C195" s="47">
        <v>641</v>
      </c>
      <c r="D195" s="46">
        <v>225</v>
      </c>
    </row>
    <row r="196" spans="1:4" x14ac:dyDescent="0.2">
      <c r="A196" s="13">
        <v>19</v>
      </c>
      <c r="B196" s="15">
        <v>789</v>
      </c>
      <c r="C196" s="47">
        <v>561</v>
      </c>
      <c r="D196" s="46">
        <v>228</v>
      </c>
    </row>
    <row r="197" spans="1:4" x14ac:dyDescent="0.2">
      <c r="A197" s="13">
        <v>20</v>
      </c>
      <c r="B197" s="15">
        <v>1050</v>
      </c>
      <c r="C197" s="47">
        <v>825</v>
      </c>
      <c r="D197" s="46">
        <v>225</v>
      </c>
    </row>
    <row r="198" spans="1:4" x14ac:dyDescent="0.2">
      <c r="A198" s="13">
        <v>21</v>
      </c>
      <c r="B198" s="15">
        <v>804</v>
      </c>
      <c r="C198" s="47">
        <v>603</v>
      </c>
      <c r="D198" s="46">
        <v>201</v>
      </c>
    </row>
    <row r="199" spans="1:4" x14ac:dyDescent="0.2">
      <c r="A199" s="9">
        <v>22</v>
      </c>
      <c r="B199" s="11"/>
      <c r="C199" s="11"/>
      <c r="D199" s="45"/>
    </row>
    <row r="200" spans="1:4" x14ac:dyDescent="0.2">
      <c r="A200" s="9">
        <v>23</v>
      </c>
      <c r="B200" s="11"/>
      <c r="C200" s="11"/>
      <c r="D200" s="45"/>
    </row>
    <row r="201" spans="1:4" x14ac:dyDescent="0.2">
      <c r="A201" s="13">
        <v>24</v>
      </c>
      <c r="B201" s="15">
        <v>887</v>
      </c>
      <c r="C201" s="47">
        <v>660</v>
      </c>
      <c r="D201" s="46">
        <v>227</v>
      </c>
    </row>
    <row r="202" spans="1:4" x14ac:dyDescent="0.2">
      <c r="A202" s="13">
        <v>25</v>
      </c>
      <c r="B202" s="15">
        <v>906</v>
      </c>
      <c r="C202" s="47">
        <v>663</v>
      </c>
      <c r="D202" s="46">
        <v>243</v>
      </c>
    </row>
    <row r="203" spans="1:4" x14ac:dyDescent="0.2">
      <c r="A203" s="13">
        <v>26</v>
      </c>
      <c r="B203" s="15">
        <v>777</v>
      </c>
      <c r="C203" s="47">
        <v>581</v>
      </c>
      <c r="D203" s="46">
        <v>196</v>
      </c>
    </row>
    <row r="204" spans="1:4" x14ac:dyDescent="0.2">
      <c r="A204" s="13">
        <v>27</v>
      </c>
      <c r="B204" s="15">
        <v>844</v>
      </c>
      <c r="C204" s="47">
        <v>644</v>
      </c>
      <c r="D204" s="46">
        <v>200</v>
      </c>
    </row>
    <row r="205" spans="1:4" x14ac:dyDescent="0.2">
      <c r="A205" s="13">
        <v>28</v>
      </c>
      <c r="B205" s="15">
        <v>729</v>
      </c>
      <c r="C205" s="50">
        <v>546</v>
      </c>
      <c r="D205" s="46">
        <v>183</v>
      </c>
    </row>
    <row r="206" spans="1:4" x14ac:dyDescent="0.2">
      <c r="A206" s="9">
        <v>29</v>
      </c>
      <c r="B206" s="11"/>
      <c r="C206" s="43"/>
      <c r="D206" s="45"/>
    </row>
    <row r="207" spans="1:4" x14ac:dyDescent="0.2">
      <c r="A207" s="9">
        <v>30</v>
      </c>
      <c r="B207" s="11"/>
      <c r="C207" s="51"/>
      <c r="D207" s="45"/>
    </row>
    <row r="208" spans="1:4" ht="13.5" thickBot="1" x14ac:dyDescent="0.25">
      <c r="A208" s="52">
        <v>31</v>
      </c>
      <c r="B208" s="51"/>
      <c r="C208" s="11"/>
      <c r="D208" s="375"/>
    </row>
    <row r="209" spans="1:4" x14ac:dyDescent="0.2">
      <c r="A209" s="36"/>
      <c r="B209" s="22"/>
      <c r="C209" s="22"/>
      <c r="D209" s="58"/>
    </row>
    <row r="210" spans="1:4" x14ac:dyDescent="0.2">
      <c r="A210" s="253" t="s">
        <v>4</v>
      </c>
      <c r="B210" s="260">
        <f t="shared" ref="B210:C210" si="5">SUM(B178:B208)</f>
        <v>17529</v>
      </c>
      <c r="C210" s="260">
        <f t="shared" si="5"/>
        <v>13379</v>
      </c>
      <c r="D210" s="373">
        <f>SUM(D178:D208)</f>
        <v>4150</v>
      </c>
    </row>
    <row r="211" spans="1:4" ht="13.5" thickBot="1" x14ac:dyDescent="0.25">
      <c r="A211" s="42"/>
      <c r="B211" s="23"/>
      <c r="C211" s="23"/>
      <c r="D211" s="366"/>
    </row>
    <row r="212" spans="1:4" ht="24" customHeight="1" thickBot="1" x14ac:dyDescent="0.25">
      <c r="A212" s="24" t="s">
        <v>10</v>
      </c>
      <c r="B212" s="25"/>
      <c r="C212" s="25"/>
      <c r="D212" s="26"/>
    </row>
    <row r="213" spans="1:4" x14ac:dyDescent="0.2">
      <c r="A213" s="21">
        <v>1</v>
      </c>
      <c r="B213" s="27">
        <v>931</v>
      </c>
      <c r="C213" s="27">
        <v>728</v>
      </c>
      <c r="D213" s="367">
        <v>203</v>
      </c>
    </row>
    <row r="214" spans="1:4" x14ac:dyDescent="0.2">
      <c r="A214" s="13">
        <v>2</v>
      </c>
      <c r="B214" s="27">
        <v>994</v>
      </c>
      <c r="C214" s="27">
        <v>757</v>
      </c>
      <c r="D214" s="367">
        <v>237</v>
      </c>
    </row>
    <row r="215" spans="1:4" x14ac:dyDescent="0.2">
      <c r="A215" s="13">
        <v>3</v>
      </c>
      <c r="B215" s="27">
        <v>800</v>
      </c>
      <c r="C215" s="27">
        <v>619</v>
      </c>
      <c r="D215" s="367">
        <v>181</v>
      </c>
    </row>
    <row r="216" spans="1:4" x14ac:dyDescent="0.2">
      <c r="A216" s="13">
        <v>4</v>
      </c>
      <c r="B216" s="27">
        <v>866</v>
      </c>
      <c r="C216" s="27">
        <v>632</v>
      </c>
      <c r="D216" s="367">
        <v>234</v>
      </c>
    </row>
    <row r="217" spans="1:4" x14ac:dyDescent="0.2">
      <c r="A217" s="13">
        <v>5</v>
      </c>
      <c r="B217" s="27">
        <v>698</v>
      </c>
      <c r="C217" s="27">
        <v>512</v>
      </c>
      <c r="D217" s="367">
        <v>186</v>
      </c>
    </row>
    <row r="218" spans="1:4" x14ac:dyDescent="0.2">
      <c r="A218" s="9">
        <v>6</v>
      </c>
      <c r="B218" s="43">
        <v>0</v>
      </c>
      <c r="C218" s="43">
        <v>0</v>
      </c>
      <c r="D218" s="376">
        <v>0</v>
      </c>
    </row>
    <row r="219" spans="1:4" x14ac:dyDescent="0.2">
      <c r="A219" s="9">
        <v>7</v>
      </c>
      <c r="B219" s="43">
        <v>0</v>
      </c>
      <c r="C219" s="43">
        <v>0</v>
      </c>
      <c r="D219" s="376">
        <v>0</v>
      </c>
    </row>
    <row r="220" spans="1:4" x14ac:dyDescent="0.2">
      <c r="A220" s="253">
        <v>8</v>
      </c>
      <c r="B220" s="27">
        <v>877</v>
      </c>
      <c r="C220" s="27">
        <v>696</v>
      </c>
      <c r="D220" s="367">
        <v>181</v>
      </c>
    </row>
    <row r="221" spans="1:4" x14ac:dyDescent="0.2">
      <c r="A221" s="253">
        <v>9</v>
      </c>
      <c r="B221" s="27">
        <v>827</v>
      </c>
      <c r="C221" s="27">
        <v>617</v>
      </c>
      <c r="D221" s="367">
        <v>210</v>
      </c>
    </row>
    <row r="222" spans="1:4" x14ac:dyDescent="0.2">
      <c r="A222" s="253">
        <v>10</v>
      </c>
      <c r="B222" s="27">
        <v>711</v>
      </c>
      <c r="C222" s="27">
        <v>569</v>
      </c>
      <c r="D222" s="367">
        <v>142</v>
      </c>
    </row>
    <row r="223" spans="1:4" x14ac:dyDescent="0.2">
      <c r="A223" s="253">
        <v>11</v>
      </c>
      <c r="B223" s="27">
        <v>822</v>
      </c>
      <c r="C223" s="27">
        <v>606</v>
      </c>
      <c r="D223" s="367">
        <v>216</v>
      </c>
    </row>
    <row r="224" spans="1:4" x14ac:dyDescent="0.2">
      <c r="A224" s="253">
        <v>12</v>
      </c>
      <c r="B224" s="27">
        <v>673</v>
      </c>
      <c r="C224" s="27">
        <v>556</v>
      </c>
      <c r="D224" s="367">
        <v>117</v>
      </c>
    </row>
    <row r="225" spans="1:4" x14ac:dyDescent="0.2">
      <c r="A225" s="29">
        <v>13</v>
      </c>
      <c r="B225" s="43">
        <v>0</v>
      </c>
      <c r="C225" s="43">
        <v>0</v>
      </c>
      <c r="D225" s="376">
        <v>0</v>
      </c>
    </row>
    <row r="226" spans="1:4" x14ac:dyDescent="0.2">
      <c r="A226" s="29">
        <v>14</v>
      </c>
      <c r="B226" s="43">
        <v>0</v>
      </c>
      <c r="C226" s="43">
        <v>0</v>
      </c>
      <c r="D226" s="376">
        <v>0</v>
      </c>
    </row>
    <row r="227" spans="1:4" x14ac:dyDescent="0.2">
      <c r="A227" s="253">
        <v>15</v>
      </c>
      <c r="B227" s="27">
        <v>808</v>
      </c>
      <c r="C227" s="27">
        <v>656</v>
      </c>
      <c r="D227" s="367">
        <v>152</v>
      </c>
    </row>
    <row r="228" spans="1:4" x14ac:dyDescent="0.2">
      <c r="A228" s="253">
        <v>16</v>
      </c>
      <c r="B228" s="27">
        <v>728</v>
      </c>
      <c r="C228" s="27">
        <v>530</v>
      </c>
      <c r="D228" s="367">
        <v>198</v>
      </c>
    </row>
    <row r="229" spans="1:4" x14ac:dyDescent="0.2">
      <c r="A229" s="253">
        <v>17</v>
      </c>
      <c r="B229" s="27">
        <v>727</v>
      </c>
      <c r="C229" s="27">
        <v>557</v>
      </c>
      <c r="D229" s="367">
        <v>170</v>
      </c>
    </row>
    <row r="230" spans="1:4" x14ac:dyDescent="0.2">
      <c r="A230" s="253">
        <v>18</v>
      </c>
      <c r="B230" s="27">
        <v>752</v>
      </c>
      <c r="C230" s="27">
        <v>558</v>
      </c>
      <c r="D230" s="367">
        <v>194</v>
      </c>
    </row>
    <row r="231" spans="1:4" x14ac:dyDescent="0.2">
      <c r="A231" s="253">
        <v>19</v>
      </c>
      <c r="B231" s="27">
        <v>599</v>
      </c>
      <c r="C231" s="27">
        <v>473</v>
      </c>
      <c r="D231" s="367">
        <v>126</v>
      </c>
    </row>
    <row r="232" spans="1:4" x14ac:dyDescent="0.2">
      <c r="A232" s="29">
        <v>20</v>
      </c>
      <c r="B232" s="43">
        <v>0</v>
      </c>
      <c r="C232" s="43">
        <v>0</v>
      </c>
      <c r="D232" s="376">
        <v>0</v>
      </c>
    </row>
    <row r="233" spans="1:4" x14ac:dyDescent="0.2">
      <c r="A233" s="29">
        <v>21</v>
      </c>
      <c r="B233" s="43">
        <v>0</v>
      </c>
      <c r="C233" s="43">
        <v>0</v>
      </c>
      <c r="D233" s="376">
        <v>0</v>
      </c>
    </row>
    <row r="234" spans="1:4" x14ac:dyDescent="0.2">
      <c r="A234" s="253">
        <v>22</v>
      </c>
      <c r="B234" s="27">
        <v>794</v>
      </c>
      <c r="C234" s="27">
        <v>632</v>
      </c>
      <c r="D234" s="367">
        <v>162</v>
      </c>
    </row>
    <row r="235" spans="1:4" x14ac:dyDescent="0.2">
      <c r="A235" s="253">
        <v>23</v>
      </c>
      <c r="B235" s="27">
        <v>769</v>
      </c>
      <c r="C235" s="27">
        <v>582</v>
      </c>
      <c r="D235" s="367">
        <v>187</v>
      </c>
    </row>
    <row r="236" spans="1:4" x14ac:dyDescent="0.2">
      <c r="A236" s="253">
        <v>24</v>
      </c>
      <c r="B236" s="27">
        <v>661</v>
      </c>
      <c r="C236" s="27">
        <v>510</v>
      </c>
      <c r="D236" s="367">
        <v>151</v>
      </c>
    </row>
    <row r="237" spans="1:4" x14ac:dyDescent="0.2">
      <c r="A237" s="253">
        <v>25</v>
      </c>
      <c r="B237" s="27">
        <v>695</v>
      </c>
      <c r="C237" s="27">
        <v>502</v>
      </c>
      <c r="D237" s="367">
        <v>193</v>
      </c>
    </row>
    <row r="238" spans="1:4" x14ac:dyDescent="0.2">
      <c r="A238" s="253">
        <v>26</v>
      </c>
      <c r="B238" s="27">
        <v>588</v>
      </c>
      <c r="C238" s="27">
        <v>455</v>
      </c>
      <c r="D238" s="367">
        <v>133</v>
      </c>
    </row>
    <row r="239" spans="1:4" x14ac:dyDescent="0.2">
      <c r="A239" s="29">
        <v>27</v>
      </c>
      <c r="B239" s="43">
        <v>0</v>
      </c>
      <c r="C239" s="43">
        <v>0</v>
      </c>
      <c r="D239" s="376">
        <v>0</v>
      </c>
    </row>
    <row r="240" spans="1:4" x14ac:dyDescent="0.2">
      <c r="A240" s="29">
        <v>28</v>
      </c>
      <c r="B240" s="43">
        <v>0</v>
      </c>
      <c r="C240" s="43">
        <v>0</v>
      </c>
      <c r="D240" s="376">
        <v>0</v>
      </c>
    </row>
    <row r="241" spans="1:4" x14ac:dyDescent="0.2">
      <c r="A241" s="253">
        <v>29</v>
      </c>
      <c r="B241" s="27">
        <v>704</v>
      </c>
      <c r="C241" s="27">
        <v>571</v>
      </c>
      <c r="D241" s="367">
        <v>133</v>
      </c>
    </row>
    <row r="242" spans="1:4" x14ac:dyDescent="0.2">
      <c r="A242" s="253">
        <v>30</v>
      </c>
      <c r="B242" s="27">
        <v>708</v>
      </c>
      <c r="C242" s="27">
        <v>559</v>
      </c>
      <c r="D242" s="367">
        <v>149</v>
      </c>
    </row>
    <row r="243" spans="1:4" ht="13.5" thickBot="1" x14ac:dyDescent="0.25">
      <c r="A243" s="254">
        <v>31</v>
      </c>
      <c r="B243" s="27">
        <v>612</v>
      </c>
      <c r="C243" s="23">
        <v>480</v>
      </c>
      <c r="D243" s="367">
        <v>132</v>
      </c>
    </row>
    <row r="244" spans="1:4" x14ac:dyDescent="0.2">
      <c r="A244" s="36"/>
      <c r="B244" s="22"/>
      <c r="C244" s="27"/>
      <c r="D244" s="58"/>
    </row>
    <row r="245" spans="1:4" x14ac:dyDescent="0.2">
      <c r="A245" s="253" t="s">
        <v>4</v>
      </c>
      <c r="B245" s="260">
        <f t="shared" ref="B245:D245" si="6">SUM(B213:B243)</f>
        <v>17344</v>
      </c>
      <c r="C245" s="259">
        <f>B245-D245</f>
        <v>13357</v>
      </c>
      <c r="D245" s="373">
        <f t="shared" si="6"/>
        <v>3987</v>
      </c>
    </row>
    <row r="246" spans="1:4" ht="13.5" thickBot="1" x14ac:dyDescent="0.25">
      <c r="A246" s="42"/>
      <c r="B246" s="23"/>
      <c r="C246" s="23"/>
      <c r="D246" s="366"/>
    </row>
    <row r="247" spans="1:4" ht="24.75" customHeight="1" thickBot="1" x14ac:dyDescent="0.25">
      <c r="A247" s="24" t="s">
        <v>11</v>
      </c>
      <c r="B247" s="53"/>
      <c r="C247" s="53"/>
      <c r="D247" s="54"/>
    </row>
    <row r="248" spans="1:4" x14ac:dyDescent="0.2">
      <c r="A248" s="255">
        <v>1</v>
      </c>
      <c r="B248" s="28">
        <v>677</v>
      </c>
      <c r="C248" s="28">
        <v>525</v>
      </c>
      <c r="D248" s="377">
        <v>152</v>
      </c>
    </row>
    <row r="249" spans="1:4" x14ac:dyDescent="0.2">
      <c r="A249" s="253">
        <v>2</v>
      </c>
      <c r="B249" s="15">
        <v>528</v>
      </c>
      <c r="C249" s="15">
        <v>418</v>
      </c>
      <c r="D249" s="46">
        <v>110</v>
      </c>
    </row>
    <row r="250" spans="1:4" x14ac:dyDescent="0.2">
      <c r="A250" s="29">
        <v>3</v>
      </c>
      <c r="B250" s="11"/>
      <c r="C250" s="11"/>
      <c r="D250" s="45"/>
    </row>
    <row r="251" spans="1:4" x14ac:dyDescent="0.2">
      <c r="A251" s="29">
        <v>4</v>
      </c>
      <c r="B251" s="11"/>
      <c r="C251" s="11"/>
      <c r="D251" s="45"/>
    </row>
    <row r="252" spans="1:4" x14ac:dyDescent="0.2">
      <c r="A252" s="253">
        <v>5</v>
      </c>
      <c r="B252" s="15">
        <v>570</v>
      </c>
      <c r="C252" s="15">
        <v>457</v>
      </c>
      <c r="D252" s="46">
        <v>113</v>
      </c>
    </row>
    <row r="253" spans="1:4" x14ac:dyDescent="0.2">
      <c r="A253" s="253">
        <v>6</v>
      </c>
      <c r="B253" s="15">
        <v>601</v>
      </c>
      <c r="C253" s="15">
        <v>487</v>
      </c>
      <c r="D253" s="46">
        <v>114</v>
      </c>
    </row>
    <row r="254" spans="1:4" x14ac:dyDescent="0.2">
      <c r="A254" s="253">
        <v>7</v>
      </c>
      <c r="B254" s="15">
        <v>669</v>
      </c>
      <c r="C254" s="15">
        <v>563</v>
      </c>
      <c r="D254" s="46">
        <v>106</v>
      </c>
    </row>
    <row r="255" spans="1:4" x14ac:dyDescent="0.2">
      <c r="A255" s="253">
        <v>8</v>
      </c>
      <c r="B255" s="15">
        <v>584</v>
      </c>
      <c r="C255" s="15">
        <v>462</v>
      </c>
      <c r="D255" s="46">
        <v>122</v>
      </c>
    </row>
    <row r="256" spans="1:4" x14ac:dyDescent="0.2">
      <c r="A256" s="253">
        <v>9</v>
      </c>
      <c r="B256" s="15">
        <v>445</v>
      </c>
      <c r="C256" s="15">
        <v>351</v>
      </c>
      <c r="D256" s="46">
        <v>94</v>
      </c>
    </row>
    <row r="257" spans="1:4" x14ac:dyDescent="0.2">
      <c r="A257" s="29">
        <v>10</v>
      </c>
      <c r="B257" s="11"/>
      <c r="C257" s="11"/>
      <c r="D257" s="45"/>
    </row>
    <row r="258" spans="1:4" x14ac:dyDescent="0.2">
      <c r="A258" s="29">
        <v>11</v>
      </c>
      <c r="B258" s="11"/>
      <c r="C258" s="11"/>
      <c r="D258" s="45"/>
    </row>
    <row r="259" spans="1:4" x14ac:dyDescent="0.2">
      <c r="A259" s="253">
        <v>12</v>
      </c>
      <c r="B259" s="15">
        <v>499</v>
      </c>
      <c r="C259" s="15">
        <v>397</v>
      </c>
      <c r="D259" s="46">
        <v>102</v>
      </c>
    </row>
    <row r="260" spans="1:4" x14ac:dyDescent="0.2">
      <c r="A260" s="253">
        <v>13</v>
      </c>
      <c r="B260" s="15">
        <v>507</v>
      </c>
      <c r="C260" s="15">
        <v>399</v>
      </c>
      <c r="D260" s="46">
        <v>108</v>
      </c>
    </row>
    <row r="261" spans="1:4" x14ac:dyDescent="0.2">
      <c r="A261" s="253">
        <v>14</v>
      </c>
      <c r="B261" s="15">
        <v>463</v>
      </c>
      <c r="C261" s="15">
        <v>358</v>
      </c>
      <c r="D261" s="46">
        <v>105</v>
      </c>
    </row>
    <row r="262" spans="1:4" x14ac:dyDescent="0.2">
      <c r="A262" s="29">
        <v>15</v>
      </c>
      <c r="B262" s="11"/>
      <c r="C262" s="11"/>
      <c r="D262" s="45"/>
    </row>
    <row r="263" spans="1:4" x14ac:dyDescent="0.2">
      <c r="A263" s="29">
        <v>16</v>
      </c>
      <c r="B263" s="11"/>
      <c r="C263" s="11"/>
      <c r="D263" s="45"/>
    </row>
    <row r="264" spans="1:4" x14ac:dyDescent="0.2">
      <c r="A264" s="29">
        <v>17</v>
      </c>
      <c r="B264" s="11"/>
      <c r="C264" s="11"/>
      <c r="D264" s="45"/>
    </row>
    <row r="265" spans="1:4" x14ac:dyDescent="0.2">
      <c r="A265" s="29">
        <v>18</v>
      </c>
      <c r="B265" s="11"/>
      <c r="C265" s="11"/>
      <c r="D265" s="45"/>
    </row>
    <row r="266" spans="1:4" x14ac:dyDescent="0.2">
      <c r="A266" s="253">
        <v>19</v>
      </c>
      <c r="B266" s="15">
        <v>661</v>
      </c>
      <c r="C266" s="15">
        <v>566</v>
      </c>
      <c r="D266" s="46">
        <v>95</v>
      </c>
    </row>
    <row r="267" spans="1:4" x14ac:dyDescent="0.2">
      <c r="A267" s="253">
        <v>20</v>
      </c>
      <c r="B267" s="15">
        <v>653</v>
      </c>
      <c r="C267" s="15">
        <v>519</v>
      </c>
      <c r="D267" s="46">
        <v>134</v>
      </c>
    </row>
    <row r="268" spans="1:4" x14ac:dyDescent="0.2">
      <c r="A268" s="253">
        <v>21</v>
      </c>
      <c r="B268" s="15">
        <v>625</v>
      </c>
      <c r="C268" s="15">
        <v>508</v>
      </c>
      <c r="D268" s="46">
        <v>117</v>
      </c>
    </row>
    <row r="269" spans="1:4" x14ac:dyDescent="0.2">
      <c r="A269" s="253">
        <v>22</v>
      </c>
      <c r="B269" s="15">
        <v>666</v>
      </c>
      <c r="C269" s="15">
        <v>532</v>
      </c>
      <c r="D269" s="46">
        <v>134</v>
      </c>
    </row>
    <row r="270" spans="1:4" x14ac:dyDescent="0.2">
      <c r="A270" s="253">
        <v>23</v>
      </c>
      <c r="B270" s="15">
        <v>545</v>
      </c>
      <c r="C270" s="15">
        <v>450</v>
      </c>
      <c r="D270" s="46">
        <v>95</v>
      </c>
    </row>
    <row r="271" spans="1:4" x14ac:dyDescent="0.2">
      <c r="A271" s="29">
        <v>24</v>
      </c>
      <c r="B271" s="11"/>
      <c r="C271" s="11"/>
      <c r="D271" s="45"/>
    </row>
    <row r="272" spans="1:4" x14ac:dyDescent="0.2">
      <c r="A272" s="29">
        <v>25</v>
      </c>
      <c r="B272" s="11"/>
      <c r="C272" s="11"/>
      <c r="D272" s="45"/>
    </row>
    <row r="273" spans="1:4" x14ac:dyDescent="0.2">
      <c r="A273" s="253">
        <v>26</v>
      </c>
      <c r="B273" s="15">
        <v>771</v>
      </c>
      <c r="C273" s="15">
        <v>661</v>
      </c>
      <c r="D273" s="46">
        <v>110</v>
      </c>
    </row>
    <row r="274" spans="1:4" x14ac:dyDescent="0.2">
      <c r="A274" s="253">
        <v>27</v>
      </c>
      <c r="B274" s="15">
        <v>841</v>
      </c>
      <c r="C274" s="15">
        <v>659</v>
      </c>
      <c r="D274" s="46">
        <v>182</v>
      </c>
    </row>
    <row r="275" spans="1:4" x14ac:dyDescent="0.2">
      <c r="A275" s="253">
        <v>28</v>
      </c>
      <c r="B275" s="15">
        <v>681</v>
      </c>
      <c r="C275" s="15">
        <v>512</v>
      </c>
      <c r="D275" s="46">
        <v>169</v>
      </c>
    </row>
    <row r="276" spans="1:4" x14ac:dyDescent="0.2">
      <c r="A276" s="253">
        <v>29</v>
      </c>
      <c r="B276" s="15">
        <v>809</v>
      </c>
      <c r="C276" s="15">
        <v>627</v>
      </c>
      <c r="D276" s="46">
        <v>182</v>
      </c>
    </row>
    <row r="277" spans="1:4" x14ac:dyDescent="0.2">
      <c r="A277" s="253">
        <v>30</v>
      </c>
      <c r="B277" s="15">
        <v>636</v>
      </c>
      <c r="C277" s="15">
        <v>493</v>
      </c>
      <c r="D277" s="46">
        <v>143</v>
      </c>
    </row>
    <row r="278" spans="1:4" ht="13.5" thickBot="1" x14ac:dyDescent="0.25">
      <c r="A278" s="35">
        <v>31</v>
      </c>
      <c r="B278" s="11"/>
      <c r="C278" s="51"/>
      <c r="D278" s="45"/>
    </row>
    <row r="279" spans="1:4" x14ac:dyDescent="0.2">
      <c r="A279" s="36"/>
      <c r="B279" s="22"/>
      <c r="C279" s="22"/>
      <c r="D279" s="58"/>
    </row>
    <row r="280" spans="1:4" x14ac:dyDescent="0.2">
      <c r="A280" s="253" t="s">
        <v>4</v>
      </c>
      <c r="B280" s="260">
        <f t="shared" ref="B280:D280" si="7">SUM(B248:B278)</f>
        <v>12431</v>
      </c>
      <c r="C280" s="258">
        <f>B280-D280</f>
        <v>9944</v>
      </c>
      <c r="D280" s="262">
        <f t="shared" si="7"/>
        <v>2487</v>
      </c>
    </row>
    <row r="281" spans="1:4" ht="13.5" thickBot="1" x14ac:dyDescent="0.25">
      <c r="A281" s="42"/>
      <c r="B281" s="23"/>
      <c r="C281" s="38"/>
      <c r="D281" s="369"/>
    </row>
    <row r="282" spans="1:4" ht="24" customHeight="1" thickBot="1" x14ac:dyDescent="0.25">
      <c r="A282" s="24" t="s">
        <v>12</v>
      </c>
      <c r="B282" s="53"/>
      <c r="C282" s="53"/>
      <c r="D282" s="54"/>
    </row>
    <row r="283" spans="1:4" x14ac:dyDescent="0.2">
      <c r="A283" s="5">
        <v>1</v>
      </c>
      <c r="B283" s="39"/>
      <c r="C283" s="39"/>
      <c r="D283" s="374"/>
    </row>
    <row r="284" spans="1:4" x14ac:dyDescent="0.2">
      <c r="A284" s="13">
        <v>2</v>
      </c>
      <c r="B284" s="15">
        <v>898</v>
      </c>
      <c r="C284" s="47">
        <v>738</v>
      </c>
      <c r="D284" s="46">
        <v>160</v>
      </c>
    </row>
    <row r="285" spans="1:4" x14ac:dyDescent="0.2">
      <c r="A285" s="13">
        <v>3</v>
      </c>
      <c r="B285" s="15">
        <v>945</v>
      </c>
      <c r="C285" s="47">
        <v>750</v>
      </c>
      <c r="D285" s="46">
        <v>195</v>
      </c>
    </row>
    <row r="286" spans="1:4" x14ac:dyDescent="0.2">
      <c r="A286" s="13">
        <v>4</v>
      </c>
      <c r="B286" s="15">
        <v>746</v>
      </c>
      <c r="C286" s="47">
        <v>574</v>
      </c>
      <c r="D286" s="46">
        <v>172</v>
      </c>
    </row>
    <row r="287" spans="1:4" x14ac:dyDescent="0.2">
      <c r="A287" s="13">
        <v>5</v>
      </c>
      <c r="B287" s="15">
        <v>1063</v>
      </c>
      <c r="C287" s="47">
        <v>856</v>
      </c>
      <c r="D287" s="46">
        <v>207</v>
      </c>
    </row>
    <row r="288" spans="1:4" x14ac:dyDescent="0.2">
      <c r="A288" s="13">
        <v>6</v>
      </c>
      <c r="B288" s="15">
        <v>712</v>
      </c>
      <c r="C288" s="47">
        <v>524</v>
      </c>
      <c r="D288" s="46">
        <v>188</v>
      </c>
    </row>
    <row r="289" spans="1:4" x14ac:dyDescent="0.2">
      <c r="A289" s="9">
        <v>7</v>
      </c>
      <c r="B289" s="11"/>
      <c r="C289" s="11"/>
      <c r="D289" s="45"/>
    </row>
    <row r="290" spans="1:4" x14ac:dyDescent="0.2">
      <c r="A290" s="9">
        <v>8</v>
      </c>
      <c r="B290" s="11"/>
      <c r="C290" s="11"/>
      <c r="D290" s="45"/>
    </row>
    <row r="291" spans="1:4" x14ac:dyDescent="0.2">
      <c r="A291" s="13">
        <v>9</v>
      </c>
      <c r="B291" s="15">
        <v>1030</v>
      </c>
      <c r="C291" s="47">
        <v>877</v>
      </c>
      <c r="D291" s="46">
        <v>153</v>
      </c>
    </row>
    <row r="292" spans="1:4" x14ac:dyDescent="0.2">
      <c r="A292" s="13">
        <v>10</v>
      </c>
      <c r="B292" s="15">
        <v>896</v>
      </c>
      <c r="C292" s="47">
        <v>703</v>
      </c>
      <c r="D292" s="46">
        <v>193</v>
      </c>
    </row>
    <row r="293" spans="1:4" x14ac:dyDescent="0.2">
      <c r="A293" s="13">
        <v>11</v>
      </c>
      <c r="B293" s="15">
        <v>718</v>
      </c>
      <c r="C293" s="47">
        <v>557</v>
      </c>
      <c r="D293" s="46">
        <v>161</v>
      </c>
    </row>
    <row r="294" spans="1:4" x14ac:dyDescent="0.2">
      <c r="A294" s="13">
        <v>12</v>
      </c>
      <c r="B294" s="15">
        <v>829</v>
      </c>
      <c r="C294" s="47">
        <v>654</v>
      </c>
      <c r="D294" s="46">
        <v>175</v>
      </c>
    </row>
    <row r="295" spans="1:4" x14ac:dyDescent="0.2">
      <c r="A295" s="13">
        <v>13</v>
      </c>
      <c r="B295" s="15">
        <v>766</v>
      </c>
      <c r="C295" s="47">
        <v>588</v>
      </c>
      <c r="D295" s="46">
        <v>178</v>
      </c>
    </row>
    <row r="296" spans="1:4" x14ac:dyDescent="0.2">
      <c r="A296" s="9">
        <v>14</v>
      </c>
      <c r="B296" s="11"/>
      <c r="C296" s="11"/>
      <c r="D296" s="45"/>
    </row>
    <row r="297" spans="1:4" x14ac:dyDescent="0.2">
      <c r="A297" s="9">
        <v>15</v>
      </c>
      <c r="B297" s="11"/>
      <c r="C297" s="11"/>
      <c r="D297" s="45"/>
    </row>
    <row r="298" spans="1:4" x14ac:dyDescent="0.2">
      <c r="A298" s="13">
        <v>16</v>
      </c>
      <c r="B298" s="15">
        <v>928</v>
      </c>
      <c r="C298" s="47">
        <v>727</v>
      </c>
      <c r="D298" s="46">
        <v>201</v>
      </c>
    </row>
    <row r="299" spans="1:4" x14ac:dyDescent="0.2">
      <c r="A299" s="13">
        <v>17</v>
      </c>
      <c r="B299" s="15">
        <v>927</v>
      </c>
      <c r="C299" s="47">
        <v>736</v>
      </c>
      <c r="D299" s="46">
        <v>191</v>
      </c>
    </row>
    <row r="300" spans="1:4" x14ac:dyDescent="0.2">
      <c r="A300" s="13">
        <v>18</v>
      </c>
      <c r="B300" s="15">
        <v>710</v>
      </c>
      <c r="C300" s="47">
        <v>557</v>
      </c>
      <c r="D300" s="46">
        <v>153</v>
      </c>
    </row>
    <row r="301" spans="1:4" x14ac:dyDescent="0.2">
      <c r="A301" s="13">
        <v>19</v>
      </c>
      <c r="B301" s="15">
        <v>839</v>
      </c>
      <c r="C301" s="47">
        <v>629</v>
      </c>
      <c r="D301" s="46">
        <v>210</v>
      </c>
    </row>
    <row r="302" spans="1:4" x14ac:dyDescent="0.2">
      <c r="A302" s="13">
        <v>20</v>
      </c>
      <c r="B302" s="15">
        <v>715</v>
      </c>
      <c r="C302" s="47">
        <v>529</v>
      </c>
      <c r="D302" s="46">
        <v>186</v>
      </c>
    </row>
    <row r="303" spans="1:4" x14ac:dyDescent="0.2">
      <c r="A303" s="9">
        <v>21</v>
      </c>
      <c r="B303" s="11"/>
      <c r="C303" s="11"/>
      <c r="D303" s="45"/>
    </row>
    <row r="304" spans="1:4" x14ac:dyDescent="0.2">
      <c r="A304" s="9">
        <v>22</v>
      </c>
      <c r="B304" s="11"/>
      <c r="C304" s="11"/>
      <c r="D304" s="45"/>
    </row>
    <row r="305" spans="1:4" x14ac:dyDescent="0.2">
      <c r="A305" s="13">
        <v>23</v>
      </c>
      <c r="B305" s="15">
        <v>906</v>
      </c>
      <c r="C305" s="47">
        <v>732</v>
      </c>
      <c r="D305" s="46">
        <v>174</v>
      </c>
    </row>
    <row r="306" spans="1:4" x14ac:dyDescent="0.2">
      <c r="A306" s="13">
        <v>24</v>
      </c>
      <c r="B306" s="15">
        <v>906</v>
      </c>
      <c r="C306" s="47">
        <v>706</v>
      </c>
      <c r="D306" s="46">
        <v>200</v>
      </c>
    </row>
    <row r="307" spans="1:4" x14ac:dyDescent="0.2">
      <c r="A307" s="13">
        <v>25</v>
      </c>
      <c r="B307" s="15">
        <v>718</v>
      </c>
      <c r="C307" s="47">
        <v>573</v>
      </c>
      <c r="D307" s="46">
        <v>145</v>
      </c>
    </row>
    <row r="308" spans="1:4" x14ac:dyDescent="0.2">
      <c r="A308" s="13">
        <v>26</v>
      </c>
      <c r="B308" s="15">
        <v>871</v>
      </c>
      <c r="C308" s="47">
        <v>707</v>
      </c>
      <c r="D308" s="46">
        <v>164</v>
      </c>
    </row>
    <row r="309" spans="1:4" x14ac:dyDescent="0.2">
      <c r="A309" s="13">
        <v>27</v>
      </c>
      <c r="B309" s="15">
        <v>751</v>
      </c>
      <c r="C309" s="47">
        <v>601</v>
      </c>
      <c r="D309" s="46">
        <v>150</v>
      </c>
    </row>
    <row r="310" spans="1:4" x14ac:dyDescent="0.2">
      <c r="A310" s="9">
        <v>28</v>
      </c>
      <c r="B310" s="11"/>
      <c r="C310" s="11"/>
      <c r="D310" s="45"/>
    </row>
    <row r="311" spans="1:4" x14ac:dyDescent="0.2">
      <c r="A311" s="9">
        <v>29</v>
      </c>
      <c r="B311" s="11"/>
      <c r="C311" s="11"/>
      <c r="D311" s="45"/>
    </row>
    <row r="312" spans="1:4" x14ac:dyDescent="0.2">
      <c r="A312" s="13">
        <v>30</v>
      </c>
      <c r="B312" s="15">
        <v>885</v>
      </c>
      <c r="C312" s="47">
        <v>735</v>
      </c>
      <c r="D312" s="46">
        <v>150</v>
      </c>
    </row>
    <row r="313" spans="1:4" ht="13.5" thickBot="1" x14ac:dyDescent="0.25">
      <c r="A313" s="52">
        <v>31</v>
      </c>
      <c r="B313" s="51"/>
      <c r="C313" s="51"/>
      <c r="D313" s="375"/>
    </row>
    <row r="314" spans="1:4" x14ac:dyDescent="0.2">
      <c r="A314" s="36"/>
      <c r="B314" s="22"/>
      <c r="C314" s="22"/>
      <c r="D314" s="58"/>
    </row>
    <row r="315" spans="1:4" x14ac:dyDescent="0.2">
      <c r="A315" s="253" t="s">
        <v>4</v>
      </c>
      <c r="B315" s="260">
        <f t="shared" ref="B315:D315" si="8">SUM(B283:B313)</f>
        <v>17759</v>
      </c>
      <c r="C315" s="260">
        <f t="shared" si="8"/>
        <v>14053</v>
      </c>
      <c r="D315" s="373">
        <f t="shared" si="8"/>
        <v>3706</v>
      </c>
    </row>
    <row r="316" spans="1:4" ht="13.5" thickBot="1" x14ac:dyDescent="0.25">
      <c r="A316" s="42"/>
      <c r="B316" s="23"/>
      <c r="C316" s="23"/>
      <c r="D316" s="366"/>
    </row>
    <row r="317" spans="1:4" ht="24" customHeight="1" thickBot="1" x14ac:dyDescent="0.25">
      <c r="A317" s="24" t="s">
        <v>13</v>
      </c>
      <c r="B317" s="53"/>
      <c r="C317" s="53"/>
      <c r="D317" s="378"/>
    </row>
    <row r="318" spans="1:4" x14ac:dyDescent="0.2">
      <c r="A318" s="21">
        <v>1</v>
      </c>
      <c r="B318" s="28">
        <v>971</v>
      </c>
      <c r="C318" s="28">
        <v>780</v>
      </c>
      <c r="D318" s="379">
        <v>191</v>
      </c>
    </row>
    <row r="319" spans="1:4" x14ac:dyDescent="0.2">
      <c r="A319" s="13">
        <v>2</v>
      </c>
      <c r="B319" s="15">
        <v>757</v>
      </c>
      <c r="C319" s="15">
        <v>612</v>
      </c>
      <c r="D319" s="55">
        <v>145</v>
      </c>
    </row>
    <row r="320" spans="1:4" x14ac:dyDescent="0.2">
      <c r="A320" s="13">
        <v>3</v>
      </c>
      <c r="B320" s="15">
        <v>951</v>
      </c>
      <c r="C320" s="15">
        <v>741</v>
      </c>
      <c r="D320" s="55">
        <v>210</v>
      </c>
    </row>
    <row r="321" spans="1:4" x14ac:dyDescent="0.2">
      <c r="A321" s="13">
        <v>4</v>
      </c>
      <c r="B321" s="15">
        <v>787</v>
      </c>
      <c r="C321" s="15">
        <v>642</v>
      </c>
      <c r="D321" s="55">
        <v>145</v>
      </c>
    </row>
    <row r="322" spans="1:4" x14ac:dyDescent="0.2">
      <c r="A322" s="9">
        <v>5</v>
      </c>
      <c r="B322" s="11"/>
      <c r="C322" s="11"/>
      <c r="D322" s="56"/>
    </row>
    <row r="323" spans="1:4" x14ac:dyDescent="0.2">
      <c r="A323" s="9">
        <v>6</v>
      </c>
      <c r="B323" s="11"/>
      <c r="C323" s="11"/>
      <c r="D323" s="56"/>
    </row>
    <row r="324" spans="1:4" x14ac:dyDescent="0.2">
      <c r="A324" s="13">
        <v>7</v>
      </c>
      <c r="B324" s="15">
        <v>1010</v>
      </c>
      <c r="C324" s="15">
        <v>822</v>
      </c>
      <c r="D324" s="55">
        <v>188</v>
      </c>
    </row>
    <row r="325" spans="1:4" x14ac:dyDescent="0.2">
      <c r="A325" s="13">
        <v>8</v>
      </c>
      <c r="B325" s="15">
        <v>1095</v>
      </c>
      <c r="C325" s="15">
        <v>902</v>
      </c>
      <c r="D325" s="55">
        <v>193</v>
      </c>
    </row>
    <row r="326" spans="1:4" x14ac:dyDescent="0.2">
      <c r="A326" s="13">
        <v>9</v>
      </c>
      <c r="B326" s="15">
        <v>799</v>
      </c>
      <c r="C326" s="15">
        <v>645</v>
      </c>
      <c r="D326" s="55">
        <v>154</v>
      </c>
    </row>
    <row r="327" spans="1:4" x14ac:dyDescent="0.2">
      <c r="A327" s="13">
        <v>10</v>
      </c>
      <c r="B327" s="15">
        <v>1014</v>
      </c>
      <c r="C327" s="15">
        <v>819</v>
      </c>
      <c r="D327" s="55">
        <v>195</v>
      </c>
    </row>
    <row r="328" spans="1:4" x14ac:dyDescent="0.2">
      <c r="A328" s="13">
        <v>11</v>
      </c>
      <c r="B328" s="15">
        <v>759</v>
      </c>
      <c r="C328" s="15">
        <v>566</v>
      </c>
      <c r="D328" s="55">
        <v>193</v>
      </c>
    </row>
    <row r="329" spans="1:4" x14ac:dyDescent="0.2">
      <c r="A329" s="9">
        <v>12</v>
      </c>
      <c r="B329" s="11"/>
      <c r="C329" s="11"/>
      <c r="D329" s="56"/>
    </row>
    <row r="330" spans="1:4" x14ac:dyDescent="0.2">
      <c r="A330" s="9">
        <v>13</v>
      </c>
      <c r="B330" s="11"/>
      <c r="C330" s="11"/>
      <c r="D330" s="56"/>
    </row>
    <row r="331" spans="1:4" x14ac:dyDescent="0.2">
      <c r="A331" s="13">
        <v>14</v>
      </c>
      <c r="B331" s="15">
        <v>989</v>
      </c>
      <c r="C331" s="15">
        <v>809</v>
      </c>
      <c r="D331" s="55">
        <v>180</v>
      </c>
    </row>
    <row r="332" spans="1:4" x14ac:dyDescent="0.2">
      <c r="A332" s="13">
        <v>15</v>
      </c>
      <c r="B332" s="15">
        <v>946</v>
      </c>
      <c r="C332" s="15">
        <v>705</v>
      </c>
      <c r="D332" s="55">
        <v>241</v>
      </c>
    </row>
    <row r="333" spans="1:4" x14ac:dyDescent="0.2">
      <c r="A333" s="13">
        <v>16</v>
      </c>
      <c r="B333" s="15">
        <v>806</v>
      </c>
      <c r="C333" s="15">
        <v>637</v>
      </c>
      <c r="D333" s="55">
        <v>169</v>
      </c>
    </row>
    <row r="334" spans="1:4" x14ac:dyDescent="0.2">
      <c r="A334" s="13">
        <v>17</v>
      </c>
      <c r="B334" s="15">
        <v>921</v>
      </c>
      <c r="C334" s="15">
        <v>709</v>
      </c>
      <c r="D334" s="55">
        <v>212</v>
      </c>
    </row>
    <row r="335" spans="1:4" x14ac:dyDescent="0.2">
      <c r="A335" s="13">
        <v>18</v>
      </c>
      <c r="B335" s="15">
        <v>776</v>
      </c>
      <c r="C335" s="15">
        <v>597</v>
      </c>
      <c r="D335" s="55">
        <v>179</v>
      </c>
    </row>
    <row r="336" spans="1:4" x14ac:dyDescent="0.2">
      <c r="A336" s="9">
        <v>19</v>
      </c>
      <c r="B336" s="11"/>
      <c r="C336" s="11"/>
      <c r="D336" s="56"/>
    </row>
    <row r="337" spans="1:4" x14ac:dyDescent="0.2">
      <c r="A337" s="9">
        <v>20</v>
      </c>
      <c r="B337" s="11"/>
      <c r="C337" s="11"/>
      <c r="D337" s="56"/>
    </row>
    <row r="338" spans="1:4" x14ac:dyDescent="0.2">
      <c r="A338" s="253">
        <v>21</v>
      </c>
      <c r="B338" s="15">
        <v>865</v>
      </c>
      <c r="C338" s="15">
        <v>683</v>
      </c>
      <c r="D338" s="55">
        <v>182</v>
      </c>
    </row>
    <row r="339" spans="1:4" x14ac:dyDescent="0.2">
      <c r="A339" s="253">
        <v>22</v>
      </c>
      <c r="B339" s="15">
        <v>869</v>
      </c>
      <c r="C339" s="15">
        <v>680</v>
      </c>
      <c r="D339" s="55">
        <v>189</v>
      </c>
    </row>
    <row r="340" spans="1:4" x14ac:dyDescent="0.2">
      <c r="A340" s="253">
        <v>23</v>
      </c>
      <c r="B340" s="15">
        <v>725</v>
      </c>
      <c r="C340" s="15">
        <v>582</v>
      </c>
      <c r="D340" s="55">
        <v>143</v>
      </c>
    </row>
    <row r="341" spans="1:4" x14ac:dyDescent="0.2">
      <c r="A341" s="253">
        <v>24</v>
      </c>
      <c r="B341" s="15">
        <v>823</v>
      </c>
      <c r="C341" s="15">
        <v>671</v>
      </c>
      <c r="D341" s="55">
        <v>152</v>
      </c>
    </row>
    <row r="342" spans="1:4" x14ac:dyDescent="0.2">
      <c r="A342" s="253">
        <v>25</v>
      </c>
      <c r="B342" s="15">
        <v>607</v>
      </c>
      <c r="C342" s="15">
        <v>472</v>
      </c>
      <c r="D342" s="55">
        <v>135</v>
      </c>
    </row>
    <row r="343" spans="1:4" x14ac:dyDescent="0.2">
      <c r="A343" s="29">
        <v>26</v>
      </c>
      <c r="B343" s="11"/>
      <c r="C343" s="11"/>
      <c r="D343" s="56"/>
    </row>
    <row r="344" spans="1:4" x14ac:dyDescent="0.2">
      <c r="A344" s="29">
        <v>27</v>
      </c>
      <c r="B344" s="11"/>
      <c r="C344" s="11"/>
      <c r="D344" s="56"/>
    </row>
    <row r="345" spans="1:4" x14ac:dyDescent="0.2">
      <c r="A345" s="253">
        <v>28</v>
      </c>
      <c r="B345" s="15">
        <v>650</v>
      </c>
      <c r="C345" s="15">
        <v>535</v>
      </c>
      <c r="D345" s="55">
        <v>115</v>
      </c>
    </row>
    <row r="346" spans="1:4" x14ac:dyDescent="0.2">
      <c r="A346" s="253">
        <v>29</v>
      </c>
      <c r="B346" s="15">
        <v>613</v>
      </c>
      <c r="C346" s="15">
        <v>468</v>
      </c>
      <c r="D346" s="55">
        <v>145</v>
      </c>
    </row>
    <row r="347" spans="1:4" x14ac:dyDescent="0.2">
      <c r="A347" s="253">
        <v>30</v>
      </c>
      <c r="B347" s="15">
        <v>502</v>
      </c>
      <c r="C347" s="15">
        <v>400</v>
      </c>
      <c r="D347" s="55">
        <v>102</v>
      </c>
    </row>
    <row r="348" spans="1:4" ht="13.5" thickBot="1" x14ac:dyDescent="0.25">
      <c r="A348" s="52">
        <v>31</v>
      </c>
      <c r="B348" s="51"/>
      <c r="C348" s="57"/>
      <c r="D348" s="380"/>
    </row>
    <row r="349" spans="1:4" x14ac:dyDescent="0.2">
      <c r="A349" s="36"/>
      <c r="B349" s="22"/>
      <c r="C349" s="27"/>
      <c r="D349" s="58"/>
    </row>
    <row r="350" spans="1:4" x14ac:dyDescent="0.2">
      <c r="A350" s="253" t="s">
        <v>4</v>
      </c>
      <c r="B350" s="260">
        <f t="shared" ref="B350:D350" si="9">SUM(B318:B348)</f>
        <v>18235</v>
      </c>
      <c r="C350" s="260">
        <f>B350-D350</f>
        <v>14477</v>
      </c>
      <c r="D350" s="373">
        <f t="shared" si="9"/>
        <v>3758</v>
      </c>
    </row>
    <row r="351" spans="1:4" ht="13.5" thickBot="1" x14ac:dyDescent="0.25">
      <c r="A351" s="42"/>
      <c r="B351" s="23"/>
      <c r="C351" s="23"/>
      <c r="D351" s="366"/>
    </row>
    <row r="352" spans="1:4" ht="24" customHeight="1" thickBot="1" x14ac:dyDescent="0.25">
      <c r="A352" s="24" t="s">
        <v>14</v>
      </c>
      <c r="B352" s="53"/>
      <c r="C352" s="53"/>
      <c r="D352" s="54"/>
    </row>
    <row r="353" spans="1:4" x14ac:dyDescent="0.2">
      <c r="A353" s="5">
        <v>1</v>
      </c>
      <c r="B353" s="7"/>
      <c r="C353" s="7"/>
      <c r="D353" s="59"/>
    </row>
    <row r="354" spans="1:4" x14ac:dyDescent="0.2">
      <c r="A354" s="9">
        <v>2</v>
      </c>
      <c r="B354" s="51"/>
      <c r="C354" s="43"/>
      <c r="D354" s="375"/>
    </row>
    <row r="355" spans="1:4" x14ac:dyDescent="0.2">
      <c r="A355" s="9">
        <v>3</v>
      </c>
      <c r="B355" s="11"/>
      <c r="C355" s="43"/>
      <c r="D355" s="45"/>
    </row>
    <row r="356" spans="1:4" x14ac:dyDescent="0.2">
      <c r="A356" s="13">
        <v>4</v>
      </c>
      <c r="B356" s="15">
        <v>947</v>
      </c>
      <c r="C356" s="50">
        <v>754</v>
      </c>
      <c r="D356" s="46">
        <v>193</v>
      </c>
    </row>
    <row r="357" spans="1:4" x14ac:dyDescent="0.2">
      <c r="A357" s="13">
        <v>5</v>
      </c>
      <c r="B357" s="15">
        <v>953</v>
      </c>
      <c r="C357" s="50">
        <v>768</v>
      </c>
      <c r="D357" s="46">
        <v>185</v>
      </c>
    </row>
    <row r="358" spans="1:4" x14ac:dyDescent="0.2">
      <c r="A358" s="13">
        <v>6</v>
      </c>
      <c r="B358" s="15">
        <v>780</v>
      </c>
      <c r="C358" s="50">
        <v>627</v>
      </c>
      <c r="D358" s="46">
        <v>153</v>
      </c>
    </row>
    <row r="359" spans="1:4" x14ac:dyDescent="0.2">
      <c r="A359" s="13">
        <v>7</v>
      </c>
      <c r="B359" s="15">
        <v>954</v>
      </c>
      <c r="C359" s="50">
        <v>755</v>
      </c>
      <c r="D359" s="46">
        <v>199</v>
      </c>
    </row>
    <row r="360" spans="1:4" x14ac:dyDescent="0.2">
      <c r="A360" s="13">
        <v>8</v>
      </c>
      <c r="B360" s="15">
        <v>662</v>
      </c>
      <c r="C360" s="50">
        <v>494</v>
      </c>
      <c r="D360" s="46">
        <v>168</v>
      </c>
    </row>
    <row r="361" spans="1:4" x14ac:dyDescent="0.2">
      <c r="A361" s="9">
        <v>9</v>
      </c>
      <c r="B361" s="11"/>
      <c r="C361" s="43"/>
      <c r="D361" s="45"/>
    </row>
    <row r="362" spans="1:4" x14ac:dyDescent="0.2">
      <c r="A362" s="9">
        <v>10</v>
      </c>
      <c r="B362" s="11"/>
      <c r="C362" s="43"/>
      <c r="D362" s="45"/>
    </row>
    <row r="363" spans="1:4" x14ac:dyDescent="0.2">
      <c r="A363" s="9">
        <v>11</v>
      </c>
      <c r="B363" s="11"/>
      <c r="C363" s="43"/>
      <c r="D363" s="45"/>
    </row>
    <row r="364" spans="1:4" x14ac:dyDescent="0.2">
      <c r="A364" s="13">
        <v>12</v>
      </c>
      <c r="B364" s="15">
        <v>1080</v>
      </c>
      <c r="C364" s="50">
        <v>896</v>
      </c>
      <c r="D364" s="46">
        <v>184</v>
      </c>
    </row>
    <row r="365" spans="1:4" x14ac:dyDescent="0.2">
      <c r="A365" s="13">
        <v>13</v>
      </c>
      <c r="B365" s="15">
        <v>768</v>
      </c>
      <c r="C365" s="50">
        <v>628</v>
      </c>
      <c r="D365" s="46">
        <v>140</v>
      </c>
    </row>
    <row r="366" spans="1:4" x14ac:dyDescent="0.2">
      <c r="A366" s="13">
        <v>14</v>
      </c>
      <c r="B366" s="15">
        <v>951</v>
      </c>
      <c r="C366" s="50">
        <v>762</v>
      </c>
      <c r="D366" s="46">
        <v>189</v>
      </c>
    </row>
    <row r="367" spans="1:4" x14ac:dyDescent="0.2">
      <c r="A367" s="13">
        <v>15</v>
      </c>
      <c r="B367" s="15">
        <v>852</v>
      </c>
      <c r="C367" s="50">
        <v>666</v>
      </c>
      <c r="D367" s="46">
        <v>186</v>
      </c>
    </row>
    <row r="368" spans="1:4" x14ac:dyDescent="0.2">
      <c r="A368" s="9">
        <v>16</v>
      </c>
      <c r="B368" s="11"/>
      <c r="C368" s="43"/>
      <c r="D368" s="45"/>
    </row>
    <row r="369" spans="1:4" x14ac:dyDescent="0.2">
      <c r="A369" s="9">
        <v>17</v>
      </c>
      <c r="B369" s="11"/>
      <c r="C369" s="43"/>
      <c r="D369" s="45"/>
    </row>
    <row r="370" spans="1:4" x14ac:dyDescent="0.2">
      <c r="A370" s="13">
        <v>18</v>
      </c>
      <c r="B370" s="15">
        <v>985</v>
      </c>
      <c r="C370" s="50">
        <v>790</v>
      </c>
      <c r="D370" s="46">
        <v>195</v>
      </c>
    </row>
    <row r="371" spans="1:4" x14ac:dyDescent="0.2">
      <c r="A371" s="13">
        <v>19</v>
      </c>
      <c r="B371" s="15">
        <v>963</v>
      </c>
      <c r="C371" s="50">
        <v>778</v>
      </c>
      <c r="D371" s="46">
        <v>185</v>
      </c>
    </row>
    <row r="372" spans="1:4" x14ac:dyDescent="0.2">
      <c r="A372" s="13">
        <v>20</v>
      </c>
      <c r="B372" s="15">
        <v>829</v>
      </c>
      <c r="C372" s="50">
        <v>691</v>
      </c>
      <c r="D372" s="46">
        <v>138</v>
      </c>
    </row>
    <row r="373" spans="1:4" x14ac:dyDescent="0.2">
      <c r="A373" s="13">
        <v>21</v>
      </c>
      <c r="B373" s="15">
        <v>971</v>
      </c>
      <c r="C373" s="50">
        <v>792</v>
      </c>
      <c r="D373" s="46">
        <v>179</v>
      </c>
    </row>
    <row r="374" spans="1:4" x14ac:dyDescent="0.2">
      <c r="A374" s="13">
        <v>22</v>
      </c>
      <c r="B374" s="15">
        <v>833</v>
      </c>
      <c r="C374" s="50">
        <v>667</v>
      </c>
      <c r="D374" s="46">
        <v>166</v>
      </c>
    </row>
    <row r="375" spans="1:4" x14ac:dyDescent="0.2">
      <c r="A375" s="9">
        <v>23</v>
      </c>
      <c r="B375" s="11"/>
      <c r="C375" s="43"/>
      <c r="D375" s="45"/>
    </row>
    <row r="376" spans="1:4" x14ac:dyDescent="0.2">
      <c r="A376" s="9">
        <v>24</v>
      </c>
      <c r="B376" s="11"/>
      <c r="C376" s="43"/>
      <c r="D376" s="45"/>
    </row>
    <row r="377" spans="1:4" x14ac:dyDescent="0.2">
      <c r="A377" s="13">
        <v>25</v>
      </c>
      <c r="B377" s="15">
        <v>959</v>
      </c>
      <c r="C377" s="50">
        <v>771</v>
      </c>
      <c r="D377" s="46">
        <v>188</v>
      </c>
    </row>
    <row r="378" spans="1:4" x14ac:dyDescent="0.2">
      <c r="A378" s="13">
        <v>26</v>
      </c>
      <c r="B378" s="15">
        <v>988</v>
      </c>
      <c r="C378" s="50">
        <v>782</v>
      </c>
      <c r="D378" s="46">
        <v>206</v>
      </c>
    </row>
    <row r="379" spans="1:4" x14ac:dyDescent="0.2">
      <c r="A379" s="13">
        <v>27</v>
      </c>
      <c r="B379" s="15">
        <v>753</v>
      </c>
      <c r="C379" s="50">
        <v>606</v>
      </c>
      <c r="D379" s="46">
        <v>147</v>
      </c>
    </row>
    <row r="380" spans="1:4" x14ac:dyDescent="0.2">
      <c r="A380" s="13">
        <v>28</v>
      </c>
      <c r="B380" s="15">
        <v>841</v>
      </c>
      <c r="C380" s="50">
        <v>656</v>
      </c>
      <c r="D380" s="46">
        <v>185</v>
      </c>
    </row>
    <row r="381" spans="1:4" x14ac:dyDescent="0.2">
      <c r="A381" s="13">
        <v>29</v>
      </c>
      <c r="B381" s="15">
        <v>776</v>
      </c>
      <c r="C381" s="50">
        <v>634</v>
      </c>
      <c r="D381" s="46">
        <v>142</v>
      </c>
    </row>
    <row r="382" spans="1:4" x14ac:dyDescent="0.2">
      <c r="A382" s="9">
        <v>30</v>
      </c>
      <c r="B382" s="11"/>
      <c r="C382" s="43"/>
      <c r="D382" s="45"/>
    </row>
    <row r="383" spans="1:4" ht="13.5" thickBot="1" x14ac:dyDescent="0.25">
      <c r="A383" s="52">
        <v>31</v>
      </c>
      <c r="B383" s="43"/>
      <c r="C383" s="57"/>
      <c r="D383" s="376"/>
    </row>
    <row r="384" spans="1:4" x14ac:dyDescent="0.2">
      <c r="A384" s="60"/>
      <c r="B384" s="22"/>
      <c r="C384" s="50"/>
      <c r="D384" s="58"/>
    </row>
    <row r="385" spans="1:4" x14ac:dyDescent="0.2">
      <c r="A385" s="253" t="s">
        <v>4</v>
      </c>
      <c r="B385" s="260">
        <f t="shared" ref="B385:D385" si="10">SUM(B353:B383)</f>
        <v>16845</v>
      </c>
      <c r="C385" s="259">
        <f>B385-D385</f>
        <v>13517</v>
      </c>
      <c r="D385" s="373">
        <f t="shared" si="10"/>
        <v>3328</v>
      </c>
    </row>
    <row r="386" spans="1:4" ht="13.5" thickBot="1" x14ac:dyDescent="0.25">
      <c r="A386" s="42"/>
      <c r="B386" s="23"/>
      <c r="C386" s="23"/>
      <c r="D386" s="366"/>
    </row>
    <row r="387" spans="1:4" ht="24" customHeight="1" thickBot="1" x14ac:dyDescent="0.25">
      <c r="A387" s="24" t="s">
        <v>15</v>
      </c>
      <c r="B387" s="61"/>
      <c r="C387" s="61"/>
      <c r="D387" s="62"/>
    </row>
    <row r="388" spans="1:4" x14ac:dyDescent="0.2">
      <c r="A388" s="5">
        <v>1</v>
      </c>
      <c r="B388" s="11"/>
      <c r="C388" s="11"/>
      <c r="D388" s="45"/>
    </row>
    <row r="389" spans="1:4" x14ac:dyDescent="0.2">
      <c r="A389" s="13">
        <v>2</v>
      </c>
      <c r="B389" s="15">
        <v>925</v>
      </c>
      <c r="C389" s="15">
        <v>755</v>
      </c>
      <c r="D389" s="46">
        <v>170</v>
      </c>
    </row>
    <row r="390" spans="1:4" x14ac:dyDescent="0.2">
      <c r="A390" s="13">
        <v>3</v>
      </c>
      <c r="B390" s="15">
        <v>890</v>
      </c>
      <c r="C390" s="15">
        <v>691</v>
      </c>
      <c r="D390" s="46">
        <v>199</v>
      </c>
    </row>
    <row r="391" spans="1:4" x14ac:dyDescent="0.2">
      <c r="A391" s="13">
        <v>4</v>
      </c>
      <c r="B391" s="15">
        <v>718</v>
      </c>
      <c r="C391" s="15">
        <v>568</v>
      </c>
      <c r="D391" s="46">
        <v>150</v>
      </c>
    </row>
    <row r="392" spans="1:4" x14ac:dyDescent="0.2">
      <c r="A392" s="13">
        <v>5</v>
      </c>
      <c r="B392" s="15">
        <v>869</v>
      </c>
      <c r="C392" s="15">
        <v>680</v>
      </c>
      <c r="D392" s="46">
        <v>189</v>
      </c>
    </row>
    <row r="393" spans="1:4" x14ac:dyDescent="0.2">
      <c r="A393" s="13">
        <v>6</v>
      </c>
      <c r="B393" s="15">
        <v>721</v>
      </c>
      <c r="C393" s="15">
        <v>558</v>
      </c>
      <c r="D393" s="46">
        <v>163</v>
      </c>
    </row>
    <row r="394" spans="1:4" x14ac:dyDescent="0.2">
      <c r="A394" s="9">
        <v>7</v>
      </c>
      <c r="B394" s="11"/>
      <c r="C394" s="11"/>
      <c r="D394" s="45"/>
    </row>
    <row r="395" spans="1:4" x14ac:dyDescent="0.2">
      <c r="A395" s="9">
        <v>8</v>
      </c>
      <c r="B395" s="11"/>
      <c r="C395" s="11"/>
      <c r="D395" s="45"/>
    </row>
    <row r="396" spans="1:4" x14ac:dyDescent="0.2">
      <c r="A396" s="13">
        <v>9</v>
      </c>
      <c r="B396" s="15">
        <v>916</v>
      </c>
      <c r="C396" s="15">
        <v>750</v>
      </c>
      <c r="D396" s="46">
        <v>166</v>
      </c>
    </row>
    <row r="397" spans="1:4" x14ac:dyDescent="0.2">
      <c r="A397" s="13">
        <v>10</v>
      </c>
      <c r="B397" s="15">
        <v>904</v>
      </c>
      <c r="C397" s="15">
        <v>722</v>
      </c>
      <c r="D397" s="46">
        <v>182</v>
      </c>
    </row>
    <row r="398" spans="1:4" x14ac:dyDescent="0.2">
      <c r="A398" s="13">
        <v>11</v>
      </c>
      <c r="B398" s="15">
        <v>696</v>
      </c>
      <c r="C398" s="15">
        <v>562</v>
      </c>
      <c r="D398" s="46">
        <v>134</v>
      </c>
    </row>
    <row r="399" spans="1:4" x14ac:dyDescent="0.2">
      <c r="A399" s="13">
        <v>12</v>
      </c>
      <c r="B399" s="15">
        <v>840</v>
      </c>
      <c r="C399" s="15">
        <v>734</v>
      </c>
      <c r="D399" s="46">
        <v>106</v>
      </c>
    </row>
    <row r="400" spans="1:4" x14ac:dyDescent="0.2">
      <c r="A400" s="13">
        <v>13</v>
      </c>
      <c r="B400" s="15">
        <v>687</v>
      </c>
      <c r="C400" s="15">
        <v>542</v>
      </c>
      <c r="D400" s="46">
        <v>145</v>
      </c>
    </row>
    <row r="401" spans="1:4" x14ac:dyDescent="0.2">
      <c r="A401" s="9">
        <v>14</v>
      </c>
      <c r="B401" s="11"/>
      <c r="C401" s="11"/>
      <c r="D401" s="45"/>
    </row>
    <row r="402" spans="1:4" x14ac:dyDescent="0.2">
      <c r="A402" s="9">
        <v>15</v>
      </c>
      <c r="B402" s="11"/>
      <c r="C402" s="11"/>
      <c r="D402" s="45"/>
    </row>
    <row r="403" spans="1:4" x14ac:dyDescent="0.2">
      <c r="A403" s="13">
        <v>16</v>
      </c>
      <c r="B403" s="15">
        <v>783</v>
      </c>
      <c r="C403" s="15">
        <v>614</v>
      </c>
      <c r="D403" s="46">
        <v>169</v>
      </c>
    </row>
    <row r="404" spans="1:4" x14ac:dyDescent="0.2">
      <c r="A404" s="13">
        <v>17</v>
      </c>
      <c r="B404" s="15">
        <v>849</v>
      </c>
      <c r="C404" s="15">
        <v>674</v>
      </c>
      <c r="D404" s="46">
        <v>175</v>
      </c>
    </row>
    <row r="405" spans="1:4" x14ac:dyDescent="0.2">
      <c r="A405" s="13">
        <v>18</v>
      </c>
      <c r="B405" s="15">
        <v>662</v>
      </c>
      <c r="C405" s="15">
        <v>532</v>
      </c>
      <c r="D405" s="46">
        <v>130</v>
      </c>
    </row>
    <row r="406" spans="1:4" x14ac:dyDescent="0.2">
      <c r="A406" s="13">
        <v>19</v>
      </c>
      <c r="B406" s="15">
        <v>863</v>
      </c>
      <c r="C406" s="15">
        <v>727</v>
      </c>
      <c r="D406" s="46">
        <v>136</v>
      </c>
    </row>
    <row r="407" spans="1:4" x14ac:dyDescent="0.2">
      <c r="A407" s="13">
        <v>20</v>
      </c>
      <c r="B407" s="15">
        <v>498</v>
      </c>
      <c r="C407" s="15">
        <v>406</v>
      </c>
      <c r="D407" s="46">
        <v>92</v>
      </c>
    </row>
    <row r="408" spans="1:4" x14ac:dyDescent="0.2">
      <c r="A408" s="9">
        <v>21</v>
      </c>
      <c r="B408" s="11"/>
      <c r="C408" s="11"/>
      <c r="D408" s="45"/>
    </row>
    <row r="409" spans="1:4" x14ac:dyDescent="0.2">
      <c r="A409" s="9">
        <v>22</v>
      </c>
      <c r="B409" s="11"/>
      <c r="C409" s="11"/>
      <c r="D409" s="45"/>
    </row>
    <row r="410" spans="1:4" x14ac:dyDescent="0.2">
      <c r="A410" s="9">
        <v>23</v>
      </c>
      <c r="B410" s="11"/>
      <c r="C410" s="11"/>
      <c r="D410" s="45"/>
    </row>
    <row r="411" spans="1:4" x14ac:dyDescent="0.2">
      <c r="A411" s="9">
        <v>24</v>
      </c>
      <c r="B411" s="11"/>
      <c r="C411" s="11"/>
      <c r="D411" s="45"/>
    </row>
    <row r="412" spans="1:4" x14ac:dyDescent="0.2">
      <c r="A412" s="9">
        <v>25</v>
      </c>
      <c r="B412" s="11"/>
      <c r="C412" s="11"/>
      <c r="D412" s="45"/>
    </row>
    <row r="413" spans="1:4" x14ac:dyDescent="0.2">
      <c r="A413" s="9">
        <v>26</v>
      </c>
      <c r="B413" s="11"/>
      <c r="C413" s="11"/>
      <c r="D413" s="45"/>
    </row>
    <row r="414" spans="1:4" x14ac:dyDescent="0.2">
      <c r="A414" s="9">
        <v>27</v>
      </c>
      <c r="B414" s="11"/>
      <c r="C414" s="11"/>
      <c r="D414" s="45"/>
    </row>
    <row r="415" spans="1:4" x14ac:dyDescent="0.2">
      <c r="A415" s="9">
        <v>28</v>
      </c>
      <c r="B415" s="11"/>
      <c r="C415" s="11"/>
      <c r="D415" s="45"/>
    </row>
    <row r="416" spans="1:4" x14ac:dyDescent="0.2">
      <c r="A416" s="9">
        <v>29</v>
      </c>
      <c r="B416" s="11"/>
      <c r="C416" s="11"/>
      <c r="D416" s="45"/>
    </row>
    <row r="417" spans="1:4" x14ac:dyDescent="0.2">
      <c r="A417" s="9">
        <v>30</v>
      </c>
      <c r="B417" s="11"/>
      <c r="C417" s="11"/>
      <c r="D417" s="45"/>
    </row>
    <row r="418" spans="1:4" ht="13.5" thickBot="1" x14ac:dyDescent="0.25">
      <c r="A418" s="52">
        <v>31</v>
      </c>
      <c r="B418" s="11"/>
      <c r="C418" s="57"/>
      <c r="D418" s="45"/>
    </row>
    <row r="419" spans="1:4" x14ac:dyDescent="0.2">
      <c r="A419" s="63"/>
      <c r="B419" s="22"/>
      <c r="C419" s="27"/>
      <c r="D419" s="58"/>
    </row>
    <row r="420" spans="1:4" x14ac:dyDescent="0.2">
      <c r="A420" s="64" t="s">
        <v>4</v>
      </c>
      <c r="B420" s="263">
        <f t="shared" ref="B420:D420" si="11">SUM(B388:B418)</f>
        <v>11821</v>
      </c>
      <c r="C420" s="261">
        <f>B420-D420</f>
        <v>9515</v>
      </c>
      <c r="D420" s="381">
        <f t="shared" si="11"/>
        <v>2306</v>
      </c>
    </row>
    <row r="421" spans="1:4" ht="13.5" thickBot="1" x14ac:dyDescent="0.25">
      <c r="A421" s="65"/>
      <c r="B421" s="23"/>
      <c r="C421" s="23"/>
      <c r="D421" s="366"/>
    </row>
    <row r="422" spans="1:4" x14ac:dyDescent="0.2">
      <c r="B422"/>
      <c r="C422"/>
      <c r="D422"/>
    </row>
    <row r="423" spans="1:4" x14ac:dyDescent="0.2">
      <c r="B423"/>
      <c r="C423"/>
      <c r="D423"/>
    </row>
    <row r="424" spans="1:4" x14ac:dyDescent="0.2">
      <c r="A424" s="264" t="s">
        <v>16</v>
      </c>
      <c r="B424" s="261">
        <f t="shared" ref="B424:D424" si="12">B35+B70+B105+B140+B175+B210+B245+B280+B315+B350+B385+B420</f>
        <v>196339</v>
      </c>
      <c r="C424" s="261">
        <f t="shared" si="12"/>
        <v>156871</v>
      </c>
      <c r="D424" s="261">
        <f t="shared" si="12"/>
        <v>39468</v>
      </c>
    </row>
    <row r="425" spans="1:4" x14ac:dyDescent="0.2">
      <c r="B425"/>
      <c r="C425"/>
      <c r="D425"/>
    </row>
    <row r="426" spans="1:4" ht="13.5" thickBot="1" x14ac:dyDescent="0.25">
      <c r="C426" s="17"/>
    </row>
    <row r="427" spans="1:4" x14ac:dyDescent="0.2">
      <c r="A427" s="396" t="s">
        <v>3</v>
      </c>
      <c r="B427" s="22">
        <f>B35</f>
        <v>17740</v>
      </c>
      <c r="C427" s="22">
        <f t="shared" ref="C427:D427" si="13">C35</f>
        <v>14843</v>
      </c>
      <c r="D427" s="58">
        <f t="shared" si="13"/>
        <v>2897</v>
      </c>
    </row>
    <row r="428" spans="1:4" x14ac:dyDescent="0.2">
      <c r="A428" s="397" t="s">
        <v>159</v>
      </c>
      <c r="B428" s="15">
        <f>B70</f>
        <v>17044</v>
      </c>
      <c r="C428" s="15">
        <f t="shared" ref="C428:D428" si="14">C70</f>
        <v>13872</v>
      </c>
      <c r="D428" s="46">
        <f t="shared" si="14"/>
        <v>3172</v>
      </c>
    </row>
    <row r="429" spans="1:4" x14ac:dyDescent="0.2">
      <c r="A429" s="397" t="s">
        <v>6</v>
      </c>
      <c r="B429" s="15">
        <f>B105</f>
        <v>17760</v>
      </c>
      <c r="C429" s="15">
        <f t="shared" ref="C429:D429" si="15">C105</f>
        <v>14082</v>
      </c>
      <c r="D429" s="46">
        <f t="shared" si="15"/>
        <v>3678</v>
      </c>
    </row>
    <row r="430" spans="1:4" x14ac:dyDescent="0.2">
      <c r="A430" s="397" t="s">
        <v>7</v>
      </c>
      <c r="B430" s="15">
        <f>B140</f>
        <v>16939</v>
      </c>
      <c r="C430" s="15">
        <f t="shared" ref="C430:D430" si="16">C140</f>
        <v>13818</v>
      </c>
      <c r="D430" s="46">
        <f t="shared" si="16"/>
        <v>3121</v>
      </c>
    </row>
    <row r="431" spans="1:4" x14ac:dyDescent="0.2">
      <c r="A431" s="397" t="s">
        <v>8</v>
      </c>
      <c r="B431" s="15">
        <f>B175</f>
        <v>14892</v>
      </c>
      <c r="C431" s="15">
        <f t="shared" ref="C431:D431" si="17">C175</f>
        <v>12014</v>
      </c>
      <c r="D431" s="46">
        <f t="shared" si="17"/>
        <v>2878</v>
      </c>
    </row>
    <row r="432" spans="1:4" x14ac:dyDescent="0.2">
      <c r="A432" s="397" t="s">
        <v>9</v>
      </c>
      <c r="B432" s="15">
        <f>B210</f>
        <v>17529</v>
      </c>
      <c r="C432" s="15">
        <f t="shared" ref="C432:D432" si="18">C210</f>
        <v>13379</v>
      </c>
      <c r="D432" s="46">
        <f t="shared" si="18"/>
        <v>4150</v>
      </c>
    </row>
    <row r="433" spans="1:4" x14ac:dyDescent="0.2">
      <c r="A433" s="397" t="s">
        <v>10</v>
      </c>
      <c r="B433" s="15">
        <f>B245</f>
        <v>17344</v>
      </c>
      <c r="C433" s="15">
        <f t="shared" ref="C433:D433" si="19">C245</f>
        <v>13357</v>
      </c>
      <c r="D433" s="46">
        <f t="shared" si="19"/>
        <v>3987</v>
      </c>
    </row>
    <row r="434" spans="1:4" x14ac:dyDescent="0.2">
      <c r="A434" s="397" t="s">
        <v>160</v>
      </c>
      <c r="B434" s="15">
        <f>B280</f>
        <v>12431</v>
      </c>
      <c r="C434" s="15">
        <f t="shared" ref="C434:D434" si="20">C280</f>
        <v>9944</v>
      </c>
      <c r="D434" s="46">
        <f t="shared" si="20"/>
        <v>2487</v>
      </c>
    </row>
    <row r="435" spans="1:4" x14ac:dyDescent="0.2">
      <c r="A435" s="397" t="s">
        <v>12</v>
      </c>
      <c r="B435" s="15">
        <f>B315</f>
        <v>17759</v>
      </c>
      <c r="C435" s="15">
        <f t="shared" ref="C435:D435" si="21">C315</f>
        <v>14053</v>
      </c>
      <c r="D435" s="46">
        <f t="shared" si="21"/>
        <v>3706</v>
      </c>
    </row>
    <row r="436" spans="1:4" x14ac:dyDescent="0.2">
      <c r="A436" s="397" t="s">
        <v>13</v>
      </c>
      <c r="B436" s="15">
        <f>B350</f>
        <v>18235</v>
      </c>
      <c r="C436" s="15">
        <f t="shared" ref="C436:D436" si="22">C350</f>
        <v>14477</v>
      </c>
      <c r="D436" s="46">
        <f t="shared" si="22"/>
        <v>3758</v>
      </c>
    </row>
    <row r="437" spans="1:4" x14ac:dyDescent="0.2">
      <c r="A437" s="397" t="s">
        <v>14</v>
      </c>
      <c r="B437" s="15">
        <f>B385</f>
        <v>16845</v>
      </c>
      <c r="C437" s="15">
        <f t="shared" ref="C437:D437" si="23">C385</f>
        <v>13517</v>
      </c>
      <c r="D437" s="46">
        <f t="shared" si="23"/>
        <v>3328</v>
      </c>
    </row>
    <row r="438" spans="1:4" ht="13.5" thickBot="1" x14ac:dyDescent="0.25">
      <c r="A438" s="398" t="s">
        <v>161</v>
      </c>
      <c r="B438" s="23">
        <f>B420</f>
        <v>11821</v>
      </c>
      <c r="C438" s="23">
        <f t="shared" ref="C438:D438" si="24">C420</f>
        <v>9515</v>
      </c>
      <c r="D438" s="366">
        <f t="shared" si="24"/>
        <v>2306</v>
      </c>
    </row>
    <row r="439" spans="1:4" ht="13.5" thickBot="1" x14ac:dyDescent="0.25">
      <c r="B439" s="399">
        <f>SUM(B427:B438)</f>
        <v>196339</v>
      </c>
      <c r="C439" s="400">
        <f t="shared" ref="C439:D439" si="25">SUM(C427:C438)</f>
        <v>156871</v>
      </c>
      <c r="D439" s="401">
        <f t="shared" si="25"/>
        <v>39468</v>
      </c>
    </row>
  </sheetData>
  <phoneticPr fontId="2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7EF93-FE90-4761-AF01-93E72CE8A51A}">
  <dimension ref="A1:G439"/>
  <sheetViews>
    <sheetView zoomScaleNormal="100" workbookViewId="0">
      <pane ySplit="1" topLeftCell="A404" activePane="bottomLeft" state="frozen"/>
      <selection pane="bottomLeft" activeCell="B439" sqref="B439:D439"/>
    </sheetView>
  </sheetViews>
  <sheetFormatPr baseColWidth="10" defaultColWidth="9.5703125" defaultRowHeight="12.75" x14ac:dyDescent="0.2"/>
  <cols>
    <col min="1" max="1" width="16.5703125" style="111" bestFit="1" customWidth="1"/>
    <col min="2" max="2" width="7.5703125" style="111" bestFit="1" customWidth="1"/>
    <col min="3" max="3" width="10.42578125" style="111" bestFit="1" customWidth="1"/>
    <col min="4" max="4" width="8.7109375" style="111" customWidth="1"/>
    <col min="5" max="246" width="9.5703125" style="72"/>
    <col min="247" max="247" width="14.85546875" style="72" customWidth="1"/>
    <col min="248" max="251" width="8.7109375" style="72" customWidth="1"/>
    <col min="252" max="252" width="9.28515625" style="72" customWidth="1"/>
    <col min="253" max="253" width="12.140625" style="72" customWidth="1"/>
    <col min="254" max="259" width="8.7109375" style="72" customWidth="1"/>
    <col min="260" max="502" width="9.5703125" style="72"/>
    <col min="503" max="503" width="14.85546875" style="72" customWidth="1"/>
    <col min="504" max="507" width="8.7109375" style="72" customWidth="1"/>
    <col min="508" max="508" width="9.28515625" style="72" customWidth="1"/>
    <col min="509" max="509" width="12.140625" style="72" customWidth="1"/>
    <col min="510" max="515" width="8.7109375" style="72" customWidth="1"/>
    <col min="516" max="758" width="9.5703125" style="72"/>
    <col min="759" max="759" width="14.85546875" style="72" customWidth="1"/>
    <col min="760" max="763" width="8.7109375" style="72" customWidth="1"/>
    <col min="764" max="764" width="9.28515625" style="72" customWidth="1"/>
    <col min="765" max="765" width="12.140625" style="72" customWidth="1"/>
    <col min="766" max="771" width="8.7109375" style="72" customWidth="1"/>
    <col min="772" max="1014" width="9.5703125" style="72"/>
    <col min="1015" max="1015" width="14.85546875" style="72" customWidth="1"/>
    <col min="1016" max="1019" width="8.7109375" style="72" customWidth="1"/>
    <col min="1020" max="1020" width="9.28515625" style="72" customWidth="1"/>
    <col min="1021" max="1021" width="12.140625" style="72" customWidth="1"/>
    <col min="1022" max="1027" width="8.7109375" style="72" customWidth="1"/>
    <col min="1028" max="1270" width="9.5703125" style="72"/>
    <col min="1271" max="1271" width="14.85546875" style="72" customWidth="1"/>
    <col min="1272" max="1275" width="8.7109375" style="72" customWidth="1"/>
    <col min="1276" max="1276" width="9.28515625" style="72" customWidth="1"/>
    <col min="1277" max="1277" width="12.140625" style="72" customWidth="1"/>
    <col min="1278" max="1283" width="8.7109375" style="72" customWidth="1"/>
    <col min="1284" max="1526" width="9.5703125" style="72"/>
    <col min="1527" max="1527" width="14.85546875" style="72" customWidth="1"/>
    <col min="1528" max="1531" width="8.7109375" style="72" customWidth="1"/>
    <col min="1532" max="1532" width="9.28515625" style="72" customWidth="1"/>
    <col min="1533" max="1533" width="12.140625" style="72" customWidth="1"/>
    <col min="1534" max="1539" width="8.7109375" style="72" customWidth="1"/>
    <col min="1540" max="1782" width="9.5703125" style="72"/>
    <col min="1783" max="1783" width="14.85546875" style="72" customWidth="1"/>
    <col min="1784" max="1787" width="8.7109375" style="72" customWidth="1"/>
    <col min="1788" max="1788" width="9.28515625" style="72" customWidth="1"/>
    <col min="1789" max="1789" width="12.140625" style="72" customWidth="1"/>
    <col min="1790" max="1795" width="8.7109375" style="72" customWidth="1"/>
    <col min="1796" max="2038" width="9.5703125" style="72"/>
    <col min="2039" max="2039" width="14.85546875" style="72" customWidth="1"/>
    <col min="2040" max="2043" width="8.7109375" style="72" customWidth="1"/>
    <col min="2044" max="2044" width="9.28515625" style="72" customWidth="1"/>
    <col min="2045" max="2045" width="12.140625" style="72" customWidth="1"/>
    <col min="2046" max="2051" width="8.7109375" style="72" customWidth="1"/>
    <col min="2052" max="2294" width="9.5703125" style="72"/>
    <col min="2295" max="2295" width="14.85546875" style="72" customWidth="1"/>
    <col min="2296" max="2299" width="8.7109375" style="72" customWidth="1"/>
    <col min="2300" max="2300" width="9.28515625" style="72" customWidth="1"/>
    <col min="2301" max="2301" width="12.140625" style="72" customWidth="1"/>
    <col min="2302" max="2307" width="8.7109375" style="72" customWidth="1"/>
    <col min="2308" max="2550" width="9.5703125" style="72"/>
    <col min="2551" max="2551" width="14.85546875" style="72" customWidth="1"/>
    <col min="2552" max="2555" width="8.7109375" style="72" customWidth="1"/>
    <col min="2556" max="2556" width="9.28515625" style="72" customWidth="1"/>
    <col min="2557" max="2557" width="12.140625" style="72" customWidth="1"/>
    <col min="2558" max="2563" width="8.7109375" style="72" customWidth="1"/>
    <col min="2564" max="2806" width="9.5703125" style="72"/>
    <col min="2807" max="2807" width="14.85546875" style="72" customWidth="1"/>
    <col min="2808" max="2811" width="8.7109375" style="72" customWidth="1"/>
    <col min="2812" max="2812" width="9.28515625" style="72" customWidth="1"/>
    <col min="2813" max="2813" width="12.140625" style="72" customWidth="1"/>
    <col min="2814" max="2819" width="8.7109375" style="72" customWidth="1"/>
    <col min="2820" max="3062" width="9.5703125" style="72"/>
    <col min="3063" max="3063" width="14.85546875" style="72" customWidth="1"/>
    <col min="3064" max="3067" width="8.7109375" style="72" customWidth="1"/>
    <col min="3068" max="3068" width="9.28515625" style="72" customWidth="1"/>
    <col min="3069" max="3069" width="12.140625" style="72" customWidth="1"/>
    <col min="3070" max="3075" width="8.7109375" style="72" customWidth="1"/>
    <col min="3076" max="3318" width="9.5703125" style="72"/>
    <col min="3319" max="3319" width="14.85546875" style="72" customWidth="1"/>
    <col min="3320" max="3323" width="8.7109375" style="72" customWidth="1"/>
    <col min="3324" max="3324" width="9.28515625" style="72" customWidth="1"/>
    <col min="3325" max="3325" width="12.140625" style="72" customWidth="1"/>
    <col min="3326" max="3331" width="8.7109375" style="72" customWidth="1"/>
    <col min="3332" max="3574" width="9.5703125" style="72"/>
    <col min="3575" max="3575" width="14.85546875" style="72" customWidth="1"/>
    <col min="3576" max="3579" width="8.7109375" style="72" customWidth="1"/>
    <col min="3580" max="3580" width="9.28515625" style="72" customWidth="1"/>
    <col min="3581" max="3581" width="12.140625" style="72" customWidth="1"/>
    <col min="3582" max="3587" width="8.7109375" style="72" customWidth="1"/>
    <col min="3588" max="3830" width="9.5703125" style="72"/>
    <col min="3831" max="3831" width="14.85546875" style="72" customWidth="1"/>
    <col min="3832" max="3835" width="8.7109375" style="72" customWidth="1"/>
    <col min="3836" max="3836" width="9.28515625" style="72" customWidth="1"/>
    <col min="3837" max="3837" width="12.140625" style="72" customWidth="1"/>
    <col min="3838" max="3843" width="8.7109375" style="72" customWidth="1"/>
    <col min="3844" max="4086" width="9.5703125" style="72"/>
    <col min="4087" max="4087" width="14.85546875" style="72" customWidth="1"/>
    <col min="4088" max="4091" width="8.7109375" style="72" customWidth="1"/>
    <col min="4092" max="4092" width="9.28515625" style="72" customWidth="1"/>
    <col min="4093" max="4093" width="12.140625" style="72" customWidth="1"/>
    <col min="4094" max="4099" width="8.7109375" style="72" customWidth="1"/>
    <col min="4100" max="4342" width="9.5703125" style="72"/>
    <col min="4343" max="4343" width="14.85546875" style="72" customWidth="1"/>
    <col min="4344" max="4347" width="8.7109375" style="72" customWidth="1"/>
    <col min="4348" max="4348" width="9.28515625" style="72" customWidth="1"/>
    <col min="4349" max="4349" width="12.140625" style="72" customWidth="1"/>
    <col min="4350" max="4355" width="8.7109375" style="72" customWidth="1"/>
    <col min="4356" max="4598" width="9.5703125" style="72"/>
    <col min="4599" max="4599" width="14.85546875" style="72" customWidth="1"/>
    <col min="4600" max="4603" width="8.7109375" style="72" customWidth="1"/>
    <col min="4604" max="4604" width="9.28515625" style="72" customWidth="1"/>
    <col min="4605" max="4605" width="12.140625" style="72" customWidth="1"/>
    <col min="4606" max="4611" width="8.7109375" style="72" customWidth="1"/>
    <col min="4612" max="4854" width="9.5703125" style="72"/>
    <col min="4855" max="4855" width="14.85546875" style="72" customWidth="1"/>
    <col min="4856" max="4859" width="8.7109375" style="72" customWidth="1"/>
    <col min="4860" max="4860" width="9.28515625" style="72" customWidth="1"/>
    <col min="4861" max="4861" width="12.140625" style="72" customWidth="1"/>
    <col min="4862" max="4867" width="8.7109375" style="72" customWidth="1"/>
    <col min="4868" max="5110" width="9.5703125" style="72"/>
    <col min="5111" max="5111" width="14.85546875" style="72" customWidth="1"/>
    <col min="5112" max="5115" width="8.7109375" style="72" customWidth="1"/>
    <col min="5116" max="5116" width="9.28515625" style="72" customWidth="1"/>
    <col min="5117" max="5117" width="12.140625" style="72" customWidth="1"/>
    <col min="5118" max="5123" width="8.7109375" style="72" customWidth="1"/>
    <col min="5124" max="5366" width="9.5703125" style="72"/>
    <col min="5367" max="5367" width="14.85546875" style="72" customWidth="1"/>
    <col min="5368" max="5371" width="8.7109375" style="72" customWidth="1"/>
    <col min="5372" max="5372" width="9.28515625" style="72" customWidth="1"/>
    <col min="5373" max="5373" width="12.140625" style="72" customWidth="1"/>
    <col min="5374" max="5379" width="8.7109375" style="72" customWidth="1"/>
    <col min="5380" max="5622" width="9.5703125" style="72"/>
    <col min="5623" max="5623" width="14.85546875" style="72" customWidth="1"/>
    <col min="5624" max="5627" width="8.7109375" style="72" customWidth="1"/>
    <col min="5628" max="5628" width="9.28515625" style="72" customWidth="1"/>
    <col min="5629" max="5629" width="12.140625" style="72" customWidth="1"/>
    <col min="5630" max="5635" width="8.7109375" style="72" customWidth="1"/>
    <col min="5636" max="5878" width="9.5703125" style="72"/>
    <col min="5879" max="5879" width="14.85546875" style="72" customWidth="1"/>
    <col min="5880" max="5883" width="8.7109375" style="72" customWidth="1"/>
    <col min="5884" max="5884" width="9.28515625" style="72" customWidth="1"/>
    <col min="5885" max="5885" width="12.140625" style="72" customWidth="1"/>
    <col min="5886" max="5891" width="8.7109375" style="72" customWidth="1"/>
    <col min="5892" max="6134" width="9.5703125" style="72"/>
    <col min="6135" max="6135" width="14.85546875" style="72" customWidth="1"/>
    <col min="6136" max="6139" width="8.7109375" style="72" customWidth="1"/>
    <col min="6140" max="6140" width="9.28515625" style="72" customWidth="1"/>
    <col min="6141" max="6141" width="12.140625" style="72" customWidth="1"/>
    <col min="6142" max="6147" width="8.7109375" style="72" customWidth="1"/>
    <col min="6148" max="6390" width="9.5703125" style="72"/>
    <col min="6391" max="6391" width="14.85546875" style="72" customWidth="1"/>
    <col min="6392" max="6395" width="8.7109375" style="72" customWidth="1"/>
    <col min="6396" max="6396" width="9.28515625" style="72" customWidth="1"/>
    <col min="6397" max="6397" width="12.140625" style="72" customWidth="1"/>
    <col min="6398" max="6403" width="8.7109375" style="72" customWidth="1"/>
    <col min="6404" max="6646" width="9.5703125" style="72"/>
    <col min="6647" max="6647" width="14.85546875" style="72" customWidth="1"/>
    <col min="6648" max="6651" width="8.7109375" style="72" customWidth="1"/>
    <col min="6652" max="6652" width="9.28515625" style="72" customWidth="1"/>
    <col min="6653" max="6653" width="12.140625" style="72" customWidth="1"/>
    <col min="6654" max="6659" width="8.7109375" style="72" customWidth="1"/>
    <col min="6660" max="6902" width="9.5703125" style="72"/>
    <col min="6903" max="6903" width="14.85546875" style="72" customWidth="1"/>
    <col min="6904" max="6907" width="8.7109375" style="72" customWidth="1"/>
    <col min="6908" max="6908" width="9.28515625" style="72" customWidth="1"/>
    <col min="6909" max="6909" width="12.140625" style="72" customWidth="1"/>
    <col min="6910" max="6915" width="8.7109375" style="72" customWidth="1"/>
    <col min="6916" max="7158" width="9.5703125" style="72"/>
    <col min="7159" max="7159" width="14.85546875" style="72" customWidth="1"/>
    <col min="7160" max="7163" width="8.7109375" style="72" customWidth="1"/>
    <col min="7164" max="7164" width="9.28515625" style="72" customWidth="1"/>
    <col min="7165" max="7165" width="12.140625" style="72" customWidth="1"/>
    <col min="7166" max="7171" width="8.7109375" style="72" customWidth="1"/>
    <col min="7172" max="7414" width="9.5703125" style="72"/>
    <col min="7415" max="7415" width="14.85546875" style="72" customWidth="1"/>
    <col min="7416" max="7419" width="8.7109375" style="72" customWidth="1"/>
    <col min="7420" max="7420" width="9.28515625" style="72" customWidth="1"/>
    <col min="7421" max="7421" width="12.140625" style="72" customWidth="1"/>
    <col min="7422" max="7427" width="8.7109375" style="72" customWidth="1"/>
    <col min="7428" max="7670" width="9.5703125" style="72"/>
    <col min="7671" max="7671" width="14.85546875" style="72" customWidth="1"/>
    <col min="7672" max="7675" width="8.7109375" style="72" customWidth="1"/>
    <col min="7676" max="7676" width="9.28515625" style="72" customWidth="1"/>
    <col min="7677" max="7677" width="12.140625" style="72" customWidth="1"/>
    <col min="7678" max="7683" width="8.7109375" style="72" customWidth="1"/>
    <col min="7684" max="7926" width="9.5703125" style="72"/>
    <col min="7927" max="7927" width="14.85546875" style="72" customWidth="1"/>
    <col min="7928" max="7931" width="8.7109375" style="72" customWidth="1"/>
    <col min="7932" max="7932" width="9.28515625" style="72" customWidth="1"/>
    <col min="7933" max="7933" width="12.140625" style="72" customWidth="1"/>
    <col min="7934" max="7939" width="8.7109375" style="72" customWidth="1"/>
    <col min="7940" max="8182" width="9.5703125" style="72"/>
    <col min="8183" max="8183" width="14.85546875" style="72" customWidth="1"/>
    <col min="8184" max="8187" width="8.7109375" style="72" customWidth="1"/>
    <col min="8188" max="8188" width="9.28515625" style="72" customWidth="1"/>
    <col min="8189" max="8189" width="12.140625" style="72" customWidth="1"/>
    <col min="8190" max="8195" width="8.7109375" style="72" customWidth="1"/>
    <col min="8196" max="8438" width="9.5703125" style="72"/>
    <col min="8439" max="8439" width="14.85546875" style="72" customWidth="1"/>
    <col min="8440" max="8443" width="8.7109375" style="72" customWidth="1"/>
    <col min="8444" max="8444" width="9.28515625" style="72" customWidth="1"/>
    <col min="8445" max="8445" width="12.140625" style="72" customWidth="1"/>
    <col min="8446" max="8451" width="8.7109375" style="72" customWidth="1"/>
    <col min="8452" max="8694" width="9.5703125" style="72"/>
    <col min="8695" max="8695" width="14.85546875" style="72" customWidth="1"/>
    <col min="8696" max="8699" width="8.7109375" style="72" customWidth="1"/>
    <col min="8700" max="8700" width="9.28515625" style="72" customWidth="1"/>
    <col min="8701" max="8701" width="12.140625" style="72" customWidth="1"/>
    <col min="8702" max="8707" width="8.7109375" style="72" customWidth="1"/>
    <col min="8708" max="8950" width="9.5703125" style="72"/>
    <col min="8951" max="8951" width="14.85546875" style="72" customWidth="1"/>
    <col min="8952" max="8955" width="8.7109375" style="72" customWidth="1"/>
    <col min="8956" max="8956" width="9.28515625" style="72" customWidth="1"/>
    <col min="8957" max="8957" width="12.140625" style="72" customWidth="1"/>
    <col min="8958" max="8963" width="8.7109375" style="72" customWidth="1"/>
    <col min="8964" max="9206" width="9.5703125" style="72"/>
    <col min="9207" max="9207" width="14.85546875" style="72" customWidth="1"/>
    <col min="9208" max="9211" width="8.7109375" style="72" customWidth="1"/>
    <col min="9212" max="9212" width="9.28515625" style="72" customWidth="1"/>
    <col min="9213" max="9213" width="12.140625" style="72" customWidth="1"/>
    <col min="9214" max="9219" width="8.7109375" style="72" customWidth="1"/>
    <col min="9220" max="9462" width="9.5703125" style="72"/>
    <col min="9463" max="9463" width="14.85546875" style="72" customWidth="1"/>
    <col min="9464" max="9467" width="8.7109375" style="72" customWidth="1"/>
    <col min="9468" max="9468" width="9.28515625" style="72" customWidth="1"/>
    <col min="9469" max="9469" width="12.140625" style="72" customWidth="1"/>
    <col min="9470" max="9475" width="8.7109375" style="72" customWidth="1"/>
    <col min="9476" max="9718" width="9.5703125" style="72"/>
    <col min="9719" max="9719" width="14.85546875" style="72" customWidth="1"/>
    <col min="9720" max="9723" width="8.7109375" style="72" customWidth="1"/>
    <col min="9724" max="9724" width="9.28515625" style="72" customWidth="1"/>
    <col min="9725" max="9725" width="12.140625" style="72" customWidth="1"/>
    <col min="9726" max="9731" width="8.7109375" style="72" customWidth="1"/>
    <col min="9732" max="9974" width="9.5703125" style="72"/>
    <col min="9975" max="9975" width="14.85546875" style="72" customWidth="1"/>
    <col min="9976" max="9979" width="8.7109375" style="72" customWidth="1"/>
    <col min="9980" max="9980" width="9.28515625" style="72" customWidth="1"/>
    <col min="9981" max="9981" width="12.140625" style="72" customWidth="1"/>
    <col min="9982" max="9987" width="8.7109375" style="72" customWidth="1"/>
    <col min="9988" max="10230" width="9.5703125" style="72"/>
    <col min="10231" max="10231" width="14.85546875" style="72" customWidth="1"/>
    <col min="10232" max="10235" width="8.7109375" style="72" customWidth="1"/>
    <col min="10236" max="10236" width="9.28515625" style="72" customWidth="1"/>
    <col min="10237" max="10237" width="12.140625" style="72" customWidth="1"/>
    <col min="10238" max="10243" width="8.7109375" style="72" customWidth="1"/>
    <col min="10244" max="10486" width="9.5703125" style="72"/>
    <col min="10487" max="10487" width="14.85546875" style="72" customWidth="1"/>
    <col min="10488" max="10491" width="8.7109375" style="72" customWidth="1"/>
    <col min="10492" max="10492" width="9.28515625" style="72" customWidth="1"/>
    <col min="10493" max="10493" width="12.140625" style="72" customWidth="1"/>
    <col min="10494" max="10499" width="8.7109375" style="72" customWidth="1"/>
    <col min="10500" max="10742" width="9.5703125" style="72"/>
    <col min="10743" max="10743" width="14.85546875" style="72" customWidth="1"/>
    <col min="10744" max="10747" width="8.7109375" style="72" customWidth="1"/>
    <col min="10748" max="10748" width="9.28515625" style="72" customWidth="1"/>
    <col min="10749" max="10749" width="12.140625" style="72" customWidth="1"/>
    <col min="10750" max="10755" width="8.7109375" style="72" customWidth="1"/>
    <col min="10756" max="10998" width="9.5703125" style="72"/>
    <col min="10999" max="10999" width="14.85546875" style="72" customWidth="1"/>
    <col min="11000" max="11003" width="8.7109375" style="72" customWidth="1"/>
    <col min="11004" max="11004" width="9.28515625" style="72" customWidth="1"/>
    <col min="11005" max="11005" width="12.140625" style="72" customWidth="1"/>
    <col min="11006" max="11011" width="8.7109375" style="72" customWidth="1"/>
    <col min="11012" max="11254" width="9.5703125" style="72"/>
    <col min="11255" max="11255" width="14.85546875" style="72" customWidth="1"/>
    <col min="11256" max="11259" width="8.7109375" style="72" customWidth="1"/>
    <col min="11260" max="11260" width="9.28515625" style="72" customWidth="1"/>
    <col min="11261" max="11261" width="12.140625" style="72" customWidth="1"/>
    <col min="11262" max="11267" width="8.7109375" style="72" customWidth="1"/>
    <col min="11268" max="11510" width="9.5703125" style="72"/>
    <col min="11511" max="11511" width="14.85546875" style="72" customWidth="1"/>
    <col min="11512" max="11515" width="8.7109375" style="72" customWidth="1"/>
    <col min="11516" max="11516" width="9.28515625" style="72" customWidth="1"/>
    <col min="11517" max="11517" width="12.140625" style="72" customWidth="1"/>
    <col min="11518" max="11523" width="8.7109375" style="72" customWidth="1"/>
    <col min="11524" max="11766" width="9.5703125" style="72"/>
    <col min="11767" max="11767" width="14.85546875" style="72" customWidth="1"/>
    <col min="11768" max="11771" width="8.7109375" style="72" customWidth="1"/>
    <col min="11772" max="11772" width="9.28515625" style="72" customWidth="1"/>
    <col min="11773" max="11773" width="12.140625" style="72" customWidth="1"/>
    <col min="11774" max="11779" width="8.7109375" style="72" customWidth="1"/>
    <col min="11780" max="12022" width="9.5703125" style="72"/>
    <col min="12023" max="12023" width="14.85546875" style="72" customWidth="1"/>
    <col min="12024" max="12027" width="8.7109375" style="72" customWidth="1"/>
    <col min="12028" max="12028" width="9.28515625" style="72" customWidth="1"/>
    <col min="12029" max="12029" width="12.140625" style="72" customWidth="1"/>
    <col min="12030" max="12035" width="8.7109375" style="72" customWidth="1"/>
    <col min="12036" max="12278" width="9.5703125" style="72"/>
    <col min="12279" max="12279" width="14.85546875" style="72" customWidth="1"/>
    <col min="12280" max="12283" width="8.7109375" style="72" customWidth="1"/>
    <col min="12284" max="12284" width="9.28515625" style="72" customWidth="1"/>
    <col min="12285" max="12285" width="12.140625" style="72" customWidth="1"/>
    <col min="12286" max="12291" width="8.7109375" style="72" customWidth="1"/>
    <col min="12292" max="12534" width="9.5703125" style="72"/>
    <col min="12535" max="12535" width="14.85546875" style="72" customWidth="1"/>
    <col min="12536" max="12539" width="8.7109375" style="72" customWidth="1"/>
    <col min="12540" max="12540" width="9.28515625" style="72" customWidth="1"/>
    <col min="12541" max="12541" width="12.140625" style="72" customWidth="1"/>
    <col min="12542" max="12547" width="8.7109375" style="72" customWidth="1"/>
    <col min="12548" max="12790" width="9.5703125" style="72"/>
    <col min="12791" max="12791" width="14.85546875" style="72" customWidth="1"/>
    <col min="12792" max="12795" width="8.7109375" style="72" customWidth="1"/>
    <col min="12796" max="12796" width="9.28515625" style="72" customWidth="1"/>
    <col min="12797" max="12797" width="12.140625" style="72" customWidth="1"/>
    <col min="12798" max="12803" width="8.7109375" style="72" customWidth="1"/>
    <col min="12804" max="13046" width="9.5703125" style="72"/>
    <col min="13047" max="13047" width="14.85546875" style="72" customWidth="1"/>
    <col min="13048" max="13051" width="8.7109375" style="72" customWidth="1"/>
    <col min="13052" max="13052" width="9.28515625" style="72" customWidth="1"/>
    <col min="13053" max="13053" width="12.140625" style="72" customWidth="1"/>
    <col min="13054" max="13059" width="8.7109375" style="72" customWidth="1"/>
    <col min="13060" max="13302" width="9.5703125" style="72"/>
    <col min="13303" max="13303" width="14.85546875" style="72" customWidth="1"/>
    <col min="13304" max="13307" width="8.7109375" style="72" customWidth="1"/>
    <col min="13308" max="13308" width="9.28515625" style="72" customWidth="1"/>
    <col min="13309" max="13309" width="12.140625" style="72" customWidth="1"/>
    <col min="13310" max="13315" width="8.7109375" style="72" customWidth="1"/>
    <col min="13316" max="13558" width="9.5703125" style="72"/>
    <col min="13559" max="13559" width="14.85546875" style="72" customWidth="1"/>
    <col min="13560" max="13563" width="8.7109375" style="72" customWidth="1"/>
    <col min="13564" max="13564" width="9.28515625" style="72" customWidth="1"/>
    <col min="13565" max="13565" width="12.140625" style="72" customWidth="1"/>
    <col min="13566" max="13571" width="8.7109375" style="72" customWidth="1"/>
    <col min="13572" max="13814" width="9.5703125" style="72"/>
    <col min="13815" max="13815" width="14.85546875" style="72" customWidth="1"/>
    <col min="13816" max="13819" width="8.7109375" style="72" customWidth="1"/>
    <col min="13820" max="13820" width="9.28515625" style="72" customWidth="1"/>
    <col min="13821" max="13821" width="12.140625" style="72" customWidth="1"/>
    <col min="13822" max="13827" width="8.7109375" style="72" customWidth="1"/>
    <col min="13828" max="14070" width="9.5703125" style="72"/>
    <col min="14071" max="14071" width="14.85546875" style="72" customWidth="1"/>
    <col min="14072" max="14075" width="8.7109375" style="72" customWidth="1"/>
    <col min="14076" max="14076" width="9.28515625" style="72" customWidth="1"/>
    <col min="14077" max="14077" width="12.140625" style="72" customWidth="1"/>
    <col min="14078" max="14083" width="8.7109375" style="72" customWidth="1"/>
    <col min="14084" max="14326" width="9.5703125" style="72"/>
    <col min="14327" max="14327" width="14.85546875" style="72" customWidth="1"/>
    <col min="14328" max="14331" width="8.7109375" style="72" customWidth="1"/>
    <col min="14332" max="14332" width="9.28515625" style="72" customWidth="1"/>
    <col min="14333" max="14333" width="12.140625" style="72" customWidth="1"/>
    <col min="14334" max="14339" width="8.7109375" style="72" customWidth="1"/>
    <col min="14340" max="14582" width="9.5703125" style="72"/>
    <col min="14583" max="14583" width="14.85546875" style="72" customWidth="1"/>
    <col min="14584" max="14587" width="8.7109375" style="72" customWidth="1"/>
    <col min="14588" max="14588" width="9.28515625" style="72" customWidth="1"/>
    <col min="14589" max="14589" width="12.140625" style="72" customWidth="1"/>
    <col min="14590" max="14595" width="8.7109375" style="72" customWidth="1"/>
    <col min="14596" max="14838" width="9.5703125" style="72"/>
    <col min="14839" max="14839" width="14.85546875" style="72" customWidth="1"/>
    <col min="14840" max="14843" width="8.7109375" style="72" customWidth="1"/>
    <col min="14844" max="14844" width="9.28515625" style="72" customWidth="1"/>
    <col min="14845" max="14845" width="12.140625" style="72" customWidth="1"/>
    <col min="14846" max="14851" width="8.7109375" style="72" customWidth="1"/>
    <col min="14852" max="15094" width="9.5703125" style="72"/>
    <col min="15095" max="15095" width="14.85546875" style="72" customWidth="1"/>
    <col min="15096" max="15099" width="8.7109375" style="72" customWidth="1"/>
    <col min="15100" max="15100" width="9.28515625" style="72" customWidth="1"/>
    <col min="15101" max="15101" width="12.140625" style="72" customWidth="1"/>
    <col min="15102" max="15107" width="8.7109375" style="72" customWidth="1"/>
    <col min="15108" max="15350" width="9.5703125" style="72"/>
    <col min="15351" max="15351" width="14.85546875" style="72" customWidth="1"/>
    <col min="15352" max="15355" width="8.7109375" style="72" customWidth="1"/>
    <col min="15356" max="15356" width="9.28515625" style="72" customWidth="1"/>
    <col min="15357" max="15357" width="12.140625" style="72" customWidth="1"/>
    <col min="15358" max="15363" width="8.7109375" style="72" customWidth="1"/>
    <col min="15364" max="15606" width="9.5703125" style="72"/>
    <col min="15607" max="15607" width="14.85546875" style="72" customWidth="1"/>
    <col min="15608" max="15611" width="8.7109375" style="72" customWidth="1"/>
    <col min="15612" max="15612" width="9.28515625" style="72" customWidth="1"/>
    <col min="15613" max="15613" width="12.140625" style="72" customWidth="1"/>
    <col min="15614" max="15619" width="8.7109375" style="72" customWidth="1"/>
    <col min="15620" max="15862" width="9.5703125" style="72"/>
    <col min="15863" max="15863" width="14.85546875" style="72" customWidth="1"/>
    <col min="15864" max="15867" width="8.7109375" style="72" customWidth="1"/>
    <col min="15868" max="15868" width="9.28515625" style="72" customWidth="1"/>
    <col min="15869" max="15869" width="12.140625" style="72" customWidth="1"/>
    <col min="15870" max="15875" width="8.7109375" style="72" customWidth="1"/>
    <col min="15876" max="16118" width="9.5703125" style="72"/>
    <col min="16119" max="16119" width="14.85546875" style="72" customWidth="1"/>
    <col min="16120" max="16123" width="8.7109375" style="72" customWidth="1"/>
    <col min="16124" max="16124" width="9.28515625" style="72" customWidth="1"/>
    <col min="16125" max="16125" width="12.140625" style="72" customWidth="1"/>
    <col min="16126" max="16131" width="8.7109375" style="72" customWidth="1"/>
    <col min="16132" max="16384" width="9.5703125" style="72"/>
  </cols>
  <sheetData>
    <row r="1" spans="1:4" s="68" customFormat="1" ht="13.5" thickBot="1" x14ac:dyDescent="0.25">
      <c r="A1" s="266">
        <v>2023</v>
      </c>
      <c r="B1" s="66" t="s">
        <v>0</v>
      </c>
      <c r="C1" s="66" t="s">
        <v>1</v>
      </c>
      <c r="D1" s="67" t="s">
        <v>2</v>
      </c>
    </row>
    <row r="2" spans="1:4" ht="24" customHeight="1" thickBot="1" x14ac:dyDescent="0.25">
      <c r="A2" s="69" t="s">
        <v>3</v>
      </c>
      <c r="B2" s="70"/>
      <c r="C2" s="70"/>
      <c r="D2" s="353"/>
    </row>
    <row r="3" spans="1:4" x14ac:dyDescent="0.2">
      <c r="A3" s="73">
        <v>1</v>
      </c>
      <c r="B3" s="74"/>
      <c r="C3" s="75"/>
      <c r="D3" s="98"/>
    </row>
    <row r="4" spans="1:4" x14ac:dyDescent="0.2">
      <c r="A4" s="76">
        <v>2</v>
      </c>
      <c r="B4" s="77"/>
      <c r="C4" s="78"/>
      <c r="D4" s="77"/>
    </row>
    <row r="5" spans="1:4" x14ac:dyDescent="0.2">
      <c r="A5" s="79">
        <v>3</v>
      </c>
      <c r="B5" s="80">
        <v>938</v>
      </c>
      <c r="C5" s="81">
        <v>844</v>
      </c>
      <c r="D5" s="80">
        <v>94</v>
      </c>
    </row>
    <row r="6" spans="1:4" x14ac:dyDescent="0.2">
      <c r="A6" s="79">
        <v>4</v>
      </c>
      <c r="B6" s="80">
        <v>744</v>
      </c>
      <c r="C6" s="81">
        <v>635</v>
      </c>
      <c r="D6" s="80">
        <v>109</v>
      </c>
    </row>
    <row r="7" spans="1:4" x14ac:dyDescent="0.2">
      <c r="A7" s="79">
        <v>5</v>
      </c>
      <c r="B7" s="80">
        <v>894</v>
      </c>
      <c r="C7" s="81">
        <v>773</v>
      </c>
      <c r="D7" s="80">
        <v>121</v>
      </c>
    </row>
    <row r="8" spans="1:4" x14ac:dyDescent="0.2">
      <c r="A8" s="79">
        <v>6</v>
      </c>
      <c r="B8" s="80">
        <v>796</v>
      </c>
      <c r="C8" s="81">
        <v>625</v>
      </c>
      <c r="D8" s="80">
        <v>171</v>
      </c>
    </row>
    <row r="9" spans="1:4" x14ac:dyDescent="0.2">
      <c r="A9" s="76">
        <v>7</v>
      </c>
      <c r="B9" s="77"/>
      <c r="C9" s="78"/>
      <c r="D9" s="77"/>
    </row>
    <row r="10" spans="1:4" x14ac:dyDescent="0.2">
      <c r="A10" s="76">
        <v>8</v>
      </c>
      <c r="B10" s="77"/>
      <c r="C10" s="78"/>
      <c r="D10" s="77"/>
    </row>
    <row r="11" spans="1:4" x14ac:dyDescent="0.2">
      <c r="A11" s="79">
        <v>9</v>
      </c>
      <c r="B11" s="80">
        <v>956</v>
      </c>
      <c r="C11" s="81">
        <v>825</v>
      </c>
      <c r="D11" s="80">
        <v>131</v>
      </c>
    </row>
    <row r="12" spans="1:4" x14ac:dyDescent="0.2">
      <c r="A12" s="79">
        <v>10</v>
      </c>
      <c r="B12" s="80">
        <v>861</v>
      </c>
      <c r="C12" s="81">
        <v>711</v>
      </c>
      <c r="D12" s="80">
        <v>150</v>
      </c>
    </row>
    <row r="13" spans="1:4" x14ac:dyDescent="0.2">
      <c r="A13" s="79">
        <v>11</v>
      </c>
      <c r="B13" s="80">
        <v>812</v>
      </c>
      <c r="C13" s="81">
        <v>657</v>
      </c>
      <c r="D13" s="80">
        <v>155</v>
      </c>
    </row>
    <row r="14" spans="1:4" x14ac:dyDescent="0.2">
      <c r="A14" s="79">
        <v>12</v>
      </c>
      <c r="B14" s="80">
        <v>865</v>
      </c>
      <c r="C14" s="81">
        <v>700</v>
      </c>
      <c r="D14" s="80">
        <v>165</v>
      </c>
    </row>
    <row r="15" spans="1:4" x14ac:dyDescent="0.2">
      <c r="A15" s="79">
        <v>13</v>
      </c>
      <c r="B15" s="80">
        <v>710</v>
      </c>
      <c r="C15" s="81">
        <v>582</v>
      </c>
      <c r="D15" s="80">
        <v>128</v>
      </c>
    </row>
    <row r="16" spans="1:4" x14ac:dyDescent="0.2">
      <c r="A16" s="76">
        <v>14</v>
      </c>
      <c r="B16" s="77"/>
      <c r="C16" s="78"/>
      <c r="D16" s="77"/>
    </row>
    <row r="17" spans="1:5" x14ac:dyDescent="0.2">
      <c r="A17" s="76">
        <v>15</v>
      </c>
      <c r="B17" s="77"/>
      <c r="C17" s="78"/>
      <c r="D17" s="77"/>
    </row>
    <row r="18" spans="1:5" x14ac:dyDescent="0.2">
      <c r="A18" s="79">
        <v>16</v>
      </c>
      <c r="B18" s="80">
        <v>945</v>
      </c>
      <c r="C18" s="81">
        <v>855</v>
      </c>
      <c r="D18" s="80">
        <v>90</v>
      </c>
    </row>
    <row r="19" spans="1:5" x14ac:dyDescent="0.2">
      <c r="A19" s="79">
        <v>17</v>
      </c>
      <c r="B19" s="80">
        <v>1031</v>
      </c>
      <c r="C19" s="81">
        <v>812</v>
      </c>
      <c r="D19" s="80">
        <v>219</v>
      </c>
    </row>
    <row r="20" spans="1:5" x14ac:dyDescent="0.2">
      <c r="A20" s="79">
        <v>18</v>
      </c>
      <c r="B20" s="80">
        <v>888</v>
      </c>
      <c r="C20" s="81">
        <v>747</v>
      </c>
      <c r="D20" s="80">
        <v>141</v>
      </c>
    </row>
    <row r="21" spans="1:5" x14ac:dyDescent="0.2">
      <c r="A21" s="79">
        <v>19</v>
      </c>
      <c r="B21" s="80">
        <v>656</v>
      </c>
      <c r="C21" s="81">
        <v>527</v>
      </c>
      <c r="D21" s="80">
        <v>129</v>
      </c>
      <c r="E21" s="82"/>
    </row>
    <row r="22" spans="1:5" x14ac:dyDescent="0.2">
      <c r="A22" s="79">
        <v>20</v>
      </c>
      <c r="B22" s="80">
        <v>802</v>
      </c>
      <c r="C22" s="81">
        <v>694</v>
      </c>
      <c r="D22" s="80">
        <v>108</v>
      </c>
    </row>
    <row r="23" spans="1:5" x14ac:dyDescent="0.2">
      <c r="A23" s="76">
        <v>21</v>
      </c>
      <c r="B23" s="77"/>
      <c r="C23" s="78"/>
      <c r="D23" s="77"/>
    </row>
    <row r="24" spans="1:5" x14ac:dyDescent="0.2">
      <c r="A24" s="76">
        <v>22</v>
      </c>
      <c r="B24" s="77"/>
      <c r="C24" s="78"/>
      <c r="D24" s="77"/>
    </row>
    <row r="25" spans="1:5" x14ac:dyDescent="0.2">
      <c r="A25" s="79">
        <v>23</v>
      </c>
      <c r="B25" s="80">
        <v>1000</v>
      </c>
      <c r="C25" s="81">
        <v>842</v>
      </c>
      <c r="D25" s="80">
        <v>158</v>
      </c>
    </row>
    <row r="26" spans="1:5" x14ac:dyDescent="0.2">
      <c r="A26" s="79">
        <v>24</v>
      </c>
      <c r="B26" s="80">
        <v>853</v>
      </c>
      <c r="C26" s="81">
        <v>682</v>
      </c>
      <c r="D26" s="80">
        <v>171</v>
      </c>
    </row>
    <row r="27" spans="1:5" x14ac:dyDescent="0.2">
      <c r="A27" s="79">
        <v>25</v>
      </c>
      <c r="B27" s="80">
        <v>854</v>
      </c>
      <c r="C27" s="81">
        <v>710</v>
      </c>
      <c r="D27" s="80">
        <v>144</v>
      </c>
    </row>
    <row r="28" spans="1:5" x14ac:dyDescent="0.2">
      <c r="A28" s="79">
        <v>26</v>
      </c>
      <c r="B28" s="80">
        <v>783</v>
      </c>
      <c r="C28" s="81">
        <v>632</v>
      </c>
      <c r="D28" s="80">
        <v>151</v>
      </c>
    </row>
    <row r="29" spans="1:5" x14ac:dyDescent="0.2">
      <c r="A29" s="79">
        <v>27</v>
      </c>
      <c r="B29" s="80">
        <v>817</v>
      </c>
      <c r="C29" s="81">
        <v>684</v>
      </c>
      <c r="D29" s="80">
        <v>133</v>
      </c>
    </row>
    <row r="30" spans="1:5" x14ac:dyDescent="0.2">
      <c r="A30" s="76">
        <v>28</v>
      </c>
      <c r="B30" s="77"/>
      <c r="C30" s="78"/>
      <c r="D30" s="77"/>
      <c r="E30" s="82"/>
    </row>
    <row r="31" spans="1:5" x14ac:dyDescent="0.2">
      <c r="A31" s="83">
        <v>29</v>
      </c>
      <c r="B31" s="77"/>
      <c r="C31" s="78"/>
      <c r="D31" s="77"/>
      <c r="E31" s="82"/>
    </row>
    <row r="32" spans="1:5" x14ac:dyDescent="0.2">
      <c r="A32" s="79">
        <v>30</v>
      </c>
      <c r="B32" s="80">
        <v>999</v>
      </c>
      <c r="C32" s="81">
        <v>833</v>
      </c>
      <c r="D32" s="80">
        <v>166</v>
      </c>
      <c r="E32" s="82"/>
    </row>
    <row r="33" spans="1:5" ht="13.5" thickBot="1" x14ac:dyDescent="0.25">
      <c r="A33" s="84">
        <v>31</v>
      </c>
      <c r="B33" s="80">
        <v>719</v>
      </c>
      <c r="C33" s="81">
        <v>597</v>
      </c>
      <c r="D33" s="80">
        <v>122</v>
      </c>
    </row>
    <row r="34" spans="1:5" x14ac:dyDescent="0.2">
      <c r="A34" s="85"/>
      <c r="B34" s="86"/>
      <c r="C34" s="86"/>
      <c r="D34" s="106"/>
      <c r="E34" s="71"/>
    </row>
    <row r="35" spans="1:5" x14ac:dyDescent="0.2">
      <c r="A35" s="267" t="s">
        <v>4</v>
      </c>
      <c r="B35" s="268">
        <f>SUM(B3:B34)</f>
        <v>17923</v>
      </c>
      <c r="C35" s="268">
        <f t="shared" ref="C35:D35" si="0">SUM(C3:C34)</f>
        <v>14967</v>
      </c>
      <c r="D35" s="354">
        <f t="shared" si="0"/>
        <v>2956</v>
      </c>
      <c r="E35" s="71"/>
    </row>
    <row r="36" spans="1:5" ht="13.5" thickBot="1" x14ac:dyDescent="0.25">
      <c r="A36" s="84"/>
      <c r="B36" s="88"/>
      <c r="C36" s="88"/>
      <c r="D36" s="355"/>
    </row>
    <row r="37" spans="1:5" ht="24" customHeight="1" thickBot="1" x14ac:dyDescent="0.25">
      <c r="A37" s="89" t="s">
        <v>5</v>
      </c>
      <c r="B37" s="90"/>
      <c r="C37" s="90"/>
      <c r="D37" s="91"/>
    </row>
    <row r="38" spans="1:5" x14ac:dyDescent="0.2">
      <c r="A38" s="85">
        <v>1</v>
      </c>
      <c r="B38" s="92">
        <v>768</v>
      </c>
      <c r="C38" s="93">
        <v>641</v>
      </c>
      <c r="D38" s="357">
        <v>127</v>
      </c>
    </row>
    <row r="39" spans="1:5" x14ac:dyDescent="0.2">
      <c r="A39" s="79">
        <v>2</v>
      </c>
      <c r="B39" s="92">
        <v>837</v>
      </c>
      <c r="C39" s="81">
        <v>657</v>
      </c>
      <c r="D39" s="357">
        <v>180</v>
      </c>
    </row>
    <row r="40" spans="1:5" x14ac:dyDescent="0.2">
      <c r="A40" s="79">
        <v>3</v>
      </c>
      <c r="B40" s="92">
        <v>691</v>
      </c>
      <c r="C40" s="81">
        <v>549</v>
      </c>
      <c r="D40" s="357">
        <v>142</v>
      </c>
    </row>
    <row r="41" spans="1:5" x14ac:dyDescent="0.2">
      <c r="A41" s="76">
        <v>4</v>
      </c>
      <c r="B41" s="94"/>
      <c r="C41" s="78"/>
      <c r="D41" s="356"/>
    </row>
    <row r="42" spans="1:5" x14ac:dyDescent="0.2">
      <c r="A42" s="76">
        <v>5</v>
      </c>
      <c r="B42" s="94"/>
      <c r="C42" s="78"/>
      <c r="D42" s="356"/>
    </row>
    <row r="43" spans="1:5" x14ac:dyDescent="0.2">
      <c r="A43" s="79">
        <v>6</v>
      </c>
      <c r="B43" s="92">
        <v>787</v>
      </c>
      <c r="C43" s="81">
        <v>667</v>
      </c>
      <c r="D43" s="357">
        <v>120</v>
      </c>
    </row>
    <row r="44" spans="1:5" x14ac:dyDescent="0.2">
      <c r="A44" s="79">
        <v>7</v>
      </c>
      <c r="B44" s="92">
        <v>745</v>
      </c>
      <c r="C44" s="81">
        <v>623</v>
      </c>
      <c r="D44" s="357">
        <v>122</v>
      </c>
    </row>
    <row r="45" spans="1:5" x14ac:dyDescent="0.2">
      <c r="A45" s="79">
        <v>8</v>
      </c>
      <c r="B45" s="92">
        <v>708</v>
      </c>
      <c r="C45" s="81">
        <v>575</v>
      </c>
      <c r="D45" s="357">
        <v>133</v>
      </c>
    </row>
    <row r="46" spans="1:5" x14ac:dyDescent="0.2">
      <c r="A46" s="79">
        <v>9</v>
      </c>
      <c r="B46" s="92">
        <v>786</v>
      </c>
      <c r="C46" s="81">
        <v>652</v>
      </c>
      <c r="D46" s="357">
        <v>134</v>
      </c>
    </row>
    <row r="47" spans="1:5" x14ac:dyDescent="0.2">
      <c r="A47" s="79">
        <v>10</v>
      </c>
      <c r="B47" s="92">
        <v>594</v>
      </c>
      <c r="C47" s="81">
        <v>481</v>
      </c>
      <c r="D47" s="357">
        <v>113</v>
      </c>
    </row>
    <row r="48" spans="1:5" x14ac:dyDescent="0.2">
      <c r="A48" s="76">
        <v>11</v>
      </c>
      <c r="B48" s="94"/>
      <c r="C48" s="78"/>
      <c r="D48" s="356"/>
    </row>
    <row r="49" spans="1:4" x14ac:dyDescent="0.2">
      <c r="A49" s="76">
        <v>12</v>
      </c>
      <c r="B49" s="94"/>
      <c r="C49" s="78"/>
      <c r="D49" s="356"/>
    </row>
    <row r="50" spans="1:4" x14ac:dyDescent="0.2">
      <c r="A50" s="79">
        <v>13</v>
      </c>
      <c r="B50" s="92">
        <v>700</v>
      </c>
      <c r="C50" s="81">
        <v>587</v>
      </c>
      <c r="D50" s="357">
        <v>113</v>
      </c>
    </row>
    <row r="51" spans="1:4" x14ac:dyDescent="0.2">
      <c r="A51" s="79">
        <v>14</v>
      </c>
      <c r="B51" s="92">
        <v>723</v>
      </c>
      <c r="C51" s="81">
        <v>600</v>
      </c>
      <c r="D51" s="357">
        <v>123</v>
      </c>
    </row>
    <row r="52" spans="1:4" x14ac:dyDescent="0.2">
      <c r="A52" s="79">
        <v>15</v>
      </c>
      <c r="B52" s="92">
        <v>668</v>
      </c>
      <c r="C52" s="81">
        <v>550</v>
      </c>
      <c r="D52" s="357">
        <v>118</v>
      </c>
    </row>
    <row r="53" spans="1:4" x14ac:dyDescent="0.2">
      <c r="A53" s="79">
        <v>16</v>
      </c>
      <c r="B53" s="92">
        <v>676</v>
      </c>
      <c r="C53" s="81">
        <v>544</v>
      </c>
      <c r="D53" s="357">
        <v>132</v>
      </c>
    </row>
    <row r="54" spans="1:4" x14ac:dyDescent="0.2">
      <c r="A54" s="79">
        <v>17</v>
      </c>
      <c r="B54" s="92">
        <v>540</v>
      </c>
      <c r="C54" s="81">
        <v>435</v>
      </c>
      <c r="D54" s="357">
        <v>105</v>
      </c>
    </row>
    <row r="55" spans="1:4" x14ac:dyDescent="0.2">
      <c r="A55" s="76">
        <v>18</v>
      </c>
      <c r="B55" s="94"/>
      <c r="C55" s="78"/>
      <c r="D55" s="356"/>
    </row>
    <row r="56" spans="1:4" x14ac:dyDescent="0.2">
      <c r="A56" s="76">
        <v>19</v>
      </c>
      <c r="B56" s="94"/>
      <c r="C56" s="78"/>
      <c r="D56" s="356"/>
    </row>
    <row r="57" spans="1:4" x14ac:dyDescent="0.2">
      <c r="A57" s="79">
        <v>20</v>
      </c>
      <c r="B57" s="92">
        <v>926</v>
      </c>
      <c r="C57" s="81">
        <v>743</v>
      </c>
      <c r="D57" s="357">
        <v>183</v>
      </c>
    </row>
    <row r="58" spans="1:4" x14ac:dyDescent="0.2">
      <c r="A58" s="79">
        <v>21</v>
      </c>
      <c r="B58" s="92">
        <v>982</v>
      </c>
      <c r="C58" s="81">
        <v>781</v>
      </c>
      <c r="D58" s="357">
        <v>201</v>
      </c>
    </row>
    <row r="59" spans="1:4" x14ac:dyDescent="0.2">
      <c r="A59" s="79">
        <v>22</v>
      </c>
      <c r="B59" s="92">
        <v>814</v>
      </c>
      <c r="C59" s="81">
        <v>674</v>
      </c>
      <c r="D59" s="357">
        <v>140</v>
      </c>
    </row>
    <row r="60" spans="1:4" x14ac:dyDescent="0.2">
      <c r="A60" s="79">
        <v>23</v>
      </c>
      <c r="B60" s="92">
        <v>859</v>
      </c>
      <c r="C60" s="81">
        <v>691</v>
      </c>
      <c r="D60" s="357">
        <v>168</v>
      </c>
    </row>
    <row r="61" spans="1:4" x14ac:dyDescent="0.2">
      <c r="A61" s="79">
        <v>24</v>
      </c>
      <c r="B61" s="92">
        <v>793</v>
      </c>
      <c r="C61" s="81">
        <v>629</v>
      </c>
      <c r="D61" s="357">
        <v>164</v>
      </c>
    </row>
    <row r="62" spans="1:4" x14ac:dyDescent="0.2">
      <c r="A62" s="76">
        <v>25</v>
      </c>
      <c r="B62" s="94"/>
      <c r="C62" s="78"/>
      <c r="D62" s="356"/>
    </row>
    <row r="63" spans="1:4" x14ac:dyDescent="0.2">
      <c r="A63" s="76">
        <v>26</v>
      </c>
      <c r="B63" s="94"/>
      <c r="C63" s="78"/>
      <c r="D63" s="356"/>
    </row>
    <row r="64" spans="1:4" x14ac:dyDescent="0.2">
      <c r="A64" s="79">
        <v>27</v>
      </c>
      <c r="B64" s="92">
        <v>972</v>
      </c>
      <c r="C64" s="81">
        <v>802</v>
      </c>
      <c r="D64" s="357">
        <v>170</v>
      </c>
    </row>
    <row r="65" spans="1:4" x14ac:dyDescent="0.2">
      <c r="A65" s="79">
        <v>28</v>
      </c>
      <c r="B65" s="92">
        <v>977</v>
      </c>
      <c r="C65" s="81">
        <v>814</v>
      </c>
      <c r="D65" s="357">
        <v>163</v>
      </c>
    </row>
    <row r="66" spans="1:4" x14ac:dyDescent="0.2">
      <c r="A66" s="76">
        <v>29</v>
      </c>
      <c r="B66" s="94"/>
      <c r="C66" s="78"/>
      <c r="D66" s="356"/>
    </row>
    <row r="67" spans="1:4" x14ac:dyDescent="0.2">
      <c r="A67" s="76">
        <v>30</v>
      </c>
      <c r="B67" s="94"/>
      <c r="C67" s="78"/>
      <c r="D67" s="356"/>
    </row>
    <row r="68" spans="1:4" ht="13.5" thickBot="1" x14ac:dyDescent="0.25">
      <c r="A68" s="95">
        <v>31</v>
      </c>
      <c r="B68" s="96"/>
      <c r="C68" s="97"/>
      <c r="D68" s="383"/>
    </row>
    <row r="69" spans="1:4" x14ac:dyDescent="0.2">
      <c r="A69" s="99"/>
      <c r="B69" s="86"/>
      <c r="C69" s="86"/>
      <c r="D69" s="106"/>
    </row>
    <row r="70" spans="1:4" x14ac:dyDescent="0.2">
      <c r="A70" s="270" t="s">
        <v>4</v>
      </c>
      <c r="B70" s="271">
        <f>SUM(B38:B69)</f>
        <v>15546</v>
      </c>
      <c r="C70" s="271">
        <f t="shared" ref="C70:D70" si="1">SUM(C38:C69)</f>
        <v>12695</v>
      </c>
      <c r="D70" s="273">
        <f t="shared" si="1"/>
        <v>2851</v>
      </c>
    </row>
    <row r="71" spans="1:4" ht="13.5" thickBot="1" x14ac:dyDescent="0.25">
      <c r="A71" s="100"/>
      <c r="B71" s="103"/>
      <c r="C71" s="103"/>
      <c r="D71" s="359"/>
    </row>
    <row r="72" spans="1:4" ht="24" customHeight="1" thickBot="1" x14ac:dyDescent="0.25">
      <c r="A72" s="89" t="s">
        <v>6</v>
      </c>
      <c r="B72" s="90"/>
      <c r="C72" s="90"/>
      <c r="D72" s="91"/>
    </row>
    <row r="73" spans="1:4" x14ac:dyDescent="0.2">
      <c r="A73" s="85">
        <v>1</v>
      </c>
      <c r="B73" s="92">
        <v>825</v>
      </c>
      <c r="C73" s="93">
        <v>672</v>
      </c>
      <c r="D73" s="357">
        <v>153</v>
      </c>
    </row>
    <row r="74" spans="1:4" x14ac:dyDescent="0.2">
      <c r="A74" s="79">
        <v>2</v>
      </c>
      <c r="B74" s="92">
        <v>773</v>
      </c>
      <c r="C74" s="81">
        <v>612</v>
      </c>
      <c r="D74" s="357">
        <v>161</v>
      </c>
    </row>
    <row r="75" spans="1:4" x14ac:dyDescent="0.2">
      <c r="A75" s="79">
        <v>3</v>
      </c>
      <c r="B75" s="92">
        <v>808</v>
      </c>
      <c r="C75" s="81">
        <v>624</v>
      </c>
      <c r="D75" s="357">
        <v>184</v>
      </c>
    </row>
    <row r="76" spans="1:4" x14ac:dyDescent="0.2">
      <c r="A76" s="76">
        <v>4</v>
      </c>
      <c r="B76" s="94"/>
      <c r="C76" s="94"/>
      <c r="D76" s="356"/>
    </row>
    <row r="77" spans="1:4" x14ac:dyDescent="0.2">
      <c r="A77" s="76">
        <v>5</v>
      </c>
      <c r="B77" s="94"/>
      <c r="C77" s="94"/>
      <c r="D77" s="356"/>
    </row>
    <row r="78" spans="1:4" x14ac:dyDescent="0.2">
      <c r="A78" s="79">
        <v>6</v>
      </c>
      <c r="B78" s="92">
        <v>934</v>
      </c>
      <c r="C78" s="81">
        <v>759</v>
      </c>
      <c r="D78" s="357">
        <v>175</v>
      </c>
    </row>
    <row r="79" spans="1:4" x14ac:dyDescent="0.2">
      <c r="A79" s="79">
        <v>7</v>
      </c>
      <c r="B79" s="92">
        <v>676</v>
      </c>
      <c r="C79" s="81">
        <v>532</v>
      </c>
      <c r="D79" s="357">
        <v>144</v>
      </c>
    </row>
    <row r="80" spans="1:4" x14ac:dyDescent="0.2">
      <c r="A80" s="79">
        <v>8</v>
      </c>
      <c r="B80" s="92">
        <v>804</v>
      </c>
      <c r="C80" s="81">
        <v>676</v>
      </c>
      <c r="D80" s="357">
        <v>128</v>
      </c>
    </row>
    <row r="81" spans="1:4" x14ac:dyDescent="0.2">
      <c r="A81" s="79">
        <v>9</v>
      </c>
      <c r="B81" s="92">
        <v>886</v>
      </c>
      <c r="C81" s="81">
        <v>729</v>
      </c>
      <c r="D81" s="357">
        <v>157</v>
      </c>
    </row>
    <row r="82" spans="1:4" x14ac:dyDescent="0.2">
      <c r="A82" s="79">
        <v>10</v>
      </c>
      <c r="B82" s="92">
        <v>783</v>
      </c>
      <c r="C82" s="81">
        <v>619</v>
      </c>
      <c r="D82" s="357">
        <v>164</v>
      </c>
    </row>
    <row r="83" spans="1:4" x14ac:dyDescent="0.2">
      <c r="A83" s="76">
        <v>11</v>
      </c>
      <c r="B83" s="94"/>
      <c r="C83" s="94"/>
      <c r="D83" s="356"/>
    </row>
    <row r="84" spans="1:4" x14ac:dyDescent="0.2">
      <c r="A84" s="76">
        <v>12</v>
      </c>
      <c r="B84" s="94"/>
      <c r="C84" s="94"/>
      <c r="D84" s="356"/>
    </row>
    <row r="85" spans="1:4" x14ac:dyDescent="0.2">
      <c r="A85" s="79">
        <v>13</v>
      </c>
      <c r="B85" s="92">
        <v>752</v>
      </c>
      <c r="C85" s="81">
        <v>592</v>
      </c>
      <c r="D85" s="357">
        <v>160</v>
      </c>
    </row>
    <row r="86" spans="1:4" x14ac:dyDescent="0.2">
      <c r="A86" s="79">
        <v>14</v>
      </c>
      <c r="B86" s="92">
        <v>944</v>
      </c>
      <c r="C86" s="81">
        <v>769</v>
      </c>
      <c r="D86" s="357">
        <v>175</v>
      </c>
    </row>
    <row r="87" spans="1:4" x14ac:dyDescent="0.2">
      <c r="A87" s="79">
        <v>15</v>
      </c>
      <c r="B87" s="92">
        <v>710</v>
      </c>
      <c r="C87" s="81">
        <v>566</v>
      </c>
      <c r="D87" s="357">
        <v>144</v>
      </c>
    </row>
    <row r="88" spans="1:4" x14ac:dyDescent="0.2">
      <c r="A88" s="79">
        <v>16</v>
      </c>
      <c r="B88" s="92">
        <v>883</v>
      </c>
      <c r="C88" s="81">
        <v>662</v>
      </c>
      <c r="D88" s="357">
        <v>221</v>
      </c>
    </row>
    <row r="89" spans="1:4" x14ac:dyDescent="0.2">
      <c r="A89" s="79">
        <v>17</v>
      </c>
      <c r="B89" s="92">
        <v>716</v>
      </c>
      <c r="C89" s="81">
        <v>547</v>
      </c>
      <c r="D89" s="357">
        <v>169</v>
      </c>
    </row>
    <row r="90" spans="1:4" x14ac:dyDescent="0.2">
      <c r="A90" s="76">
        <v>18</v>
      </c>
      <c r="B90" s="94"/>
      <c r="C90" s="94"/>
      <c r="D90" s="356"/>
    </row>
    <row r="91" spans="1:4" x14ac:dyDescent="0.2">
      <c r="A91" s="76">
        <v>19</v>
      </c>
      <c r="B91" s="94"/>
      <c r="C91" s="94"/>
      <c r="D91" s="356"/>
    </row>
    <row r="92" spans="1:4" x14ac:dyDescent="0.2">
      <c r="A92" s="79">
        <v>20</v>
      </c>
      <c r="B92" s="92">
        <v>999</v>
      </c>
      <c r="C92" s="81">
        <v>816</v>
      </c>
      <c r="D92" s="357">
        <v>183</v>
      </c>
    </row>
    <row r="93" spans="1:4" x14ac:dyDescent="0.2">
      <c r="A93" s="79">
        <v>21</v>
      </c>
      <c r="B93" s="92">
        <v>931</v>
      </c>
      <c r="C93" s="81">
        <v>722</v>
      </c>
      <c r="D93" s="357">
        <v>209</v>
      </c>
    </row>
    <row r="94" spans="1:4" x14ac:dyDescent="0.2">
      <c r="A94" s="79">
        <v>22</v>
      </c>
      <c r="B94" s="92">
        <v>781</v>
      </c>
      <c r="C94" s="81">
        <v>613</v>
      </c>
      <c r="D94" s="357">
        <v>168</v>
      </c>
    </row>
    <row r="95" spans="1:4" x14ac:dyDescent="0.2">
      <c r="A95" s="79">
        <v>23</v>
      </c>
      <c r="B95" s="92">
        <v>758</v>
      </c>
      <c r="C95" s="81">
        <v>591</v>
      </c>
      <c r="D95" s="357">
        <v>167</v>
      </c>
    </row>
    <row r="96" spans="1:4" x14ac:dyDescent="0.2">
      <c r="A96" s="79">
        <v>24</v>
      </c>
      <c r="B96" s="92">
        <v>757</v>
      </c>
      <c r="C96" s="81">
        <v>623</v>
      </c>
      <c r="D96" s="357">
        <v>134</v>
      </c>
    </row>
    <row r="97" spans="1:7" x14ac:dyDescent="0.2">
      <c r="A97" s="76">
        <v>25</v>
      </c>
      <c r="B97" s="94"/>
      <c r="C97" s="94"/>
      <c r="D97" s="356"/>
    </row>
    <row r="98" spans="1:7" x14ac:dyDescent="0.2">
      <c r="A98" s="76">
        <v>26</v>
      </c>
      <c r="B98" s="94"/>
      <c r="C98" s="94"/>
      <c r="D98" s="356"/>
    </row>
    <row r="99" spans="1:7" x14ac:dyDescent="0.2">
      <c r="A99" s="79">
        <v>27</v>
      </c>
      <c r="B99" s="92">
        <v>995</v>
      </c>
      <c r="C99" s="81">
        <v>821</v>
      </c>
      <c r="D99" s="357">
        <v>174</v>
      </c>
    </row>
    <row r="100" spans="1:7" x14ac:dyDescent="0.2">
      <c r="A100" s="79">
        <v>28</v>
      </c>
      <c r="B100" s="92">
        <v>791</v>
      </c>
      <c r="C100" s="81">
        <v>632</v>
      </c>
      <c r="D100" s="357">
        <v>159</v>
      </c>
    </row>
    <row r="101" spans="1:7" x14ac:dyDescent="0.2">
      <c r="A101" s="79">
        <v>29</v>
      </c>
      <c r="B101" s="92">
        <v>746</v>
      </c>
      <c r="C101" s="81">
        <v>581</v>
      </c>
      <c r="D101" s="357">
        <v>165</v>
      </c>
    </row>
    <row r="102" spans="1:7" x14ac:dyDescent="0.2">
      <c r="A102" s="79">
        <v>30</v>
      </c>
      <c r="B102" s="92">
        <v>824</v>
      </c>
      <c r="C102" s="81">
        <v>649</v>
      </c>
      <c r="D102" s="357">
        <v>175</v>
      </c>
    </row>
    <row r="103" spans="1:7" ht="13.5" thickBot="1" x14ac:dyDescent="0.25">
      <c r="A103" s="84">
        <v>31</v>
      </c>
      <c r="B103" s="92">
        <v>711</v>
      </c>
      <c r="C103" s="81">
        <v>557</v>
      </c>
      <c r="D103" s="357">
        <v>154</v>
      </c>
    </row>
    <row r="104" spans="1:7" x14ac:dyDescent="0.2">
      <c r="A104" s="101"/>
      <c r="B104" s="86"/>
      <c r="C104" s="86"/>
      <c r="D104" s="106"/>
      <c r="E104" s="82"/>
    </row>
    <row r="105" spans="1:7" x14ac:dyDescent="0.2">
      <c r="A105" s="270" t="s">
        <v>4</v>
      </c>
      <c r="B105" s="271">
        <f>SUM(B73:B104)</f>
        <v>18787</v>
      </c>
      <c r="C105" s="271">
        <f t="shared" ref="C105:D105" si="2">SUM(C73:C104)</f>
        <v>14964</v>
      </c>
      <c r="D105" s="273">
        <f t="shared" si="2"/>
        <v>3823</v>
      </c>
    </row>
    <row r="106" spans="1:7" ht="13.5" thickBot="1" x14ac:dyDescent="0.25">
      <c r="A106" s="102"/>
      <c r="B106" s="103"/>
      <c r="C106" s="103"/>
      <c r="D106" s="359"/>
    </row>
    <row r="107" spans="1:7" ht="24" customHeight="1" thickBot="1" x14ac:dyDescent="0.25">
      <c r="A107" s="89" t="s">
        <v>7</v>
      </c>
      <c r="B107" s="90"/>
      <c r="C107" s="90"/>
      <c r="D107" s="91"/>
    </row>
    <row r="108" spans="1:7" x14ac:dyDescent="0.2">
      <c r="A108" s="73">
        <v>1</v>
      </c>
      <c r="B108" s="104"/>
      <c r="C108" s="104"/>
      <c r="D108" s="356"/>
    </row>
    <row r="109" spans="1:7" x14ac:dyDescent="0.2">
      <c r="A109" s="76">
        <v>2</v>
      </c>
      <c r="B109" s="78"/>
      <c r="C109" s="78"/>
      <c r="D109" s="356"/>
    </row>
    <row r="110" spans="1:7" ht="15" x14ac:dyDescent="0.2">
      <c r="A110" s="79">
        <v>3</v>
      </c>
      <c r="B110" s="93">
        <v>948</v>
      </c>
      <c r="C110" s="81">
        <v>784</v>
      </c>
      <c r="D110" s="357">
        <v>164</v>
      </c>
      <c r="G110" s="105"/>
    </row>
    <row r="111" spans="1:7" x14ac:dyDescent="0.2">
      <c r="A111" s="79">
        <v>4</v>
      </c>
      <c r="B111" s="81">
        <v>796</v>
      </c>
      <c r="C111" s="81">
        <v>621</v>
      </c>
      <c r="D111" s="357">
        <v>175</v>
      </c>
    </row>
    <row r="112" spans="1:7" x14ac:dyDescent="0.2">
      <c r="A112" s="79">
        <v>5</v>
      </c>
      <c r="B112" s="81">
        <v>710</v>
      </c>
      <c r="C112" s="81">
        <v>569</v>
      </c>
      <c r="D112" s="357">
        <v>141</v>
      </c>
    </row>
    <row r="113" spans="1:4" x14ac:dyDescent="0.2">
      <c r="A113" s="79">
        <v>6</v>
      </c>
      <c r="B113" s="81">
        <v>677</v>
      </c>
      <c r="C113" s="81">
        <v>513</v>
      </c>
      <c r="D113" s="357">
        <v>164</v>
      </c>
    </row>
    <row r="114" spans="1:4" x14ac:dyDescent="0.2">
      <c r="A114" s="79">
        <v>7</v>
      </c>
      <c r="B114" s="81">
        <v>696</v>
      </c>
      <c r="C114" s="81">
        <v>553</v>
      </c>
      <c r="D114" s="357">
        <v>143</v>
      </c>
    </row>
    <row r="115" spans="1:4" x14ac:dyDescent="0.2">
      <c r="A115" s="76">
        <v>8</v>
      </c>
      <c r="B115" s="78"/>
      <c r="C115" s="78"/>
      <c r="D115" s="356"/>
    </row>
    <row r="116" spans="1:4" x14ac:dyDescent="0.2">
      <c r="A116" s="76">
        <v>9</v>
      </c>
      <c r="B116" s="78"/>
      <c r="C116" s="78"/>
      <c r="D116" s="356"/>
    </row>
    <row r="117" spans="1:4" x14ac:dyDescent="0.2">
      <c r="A117" s="76">
        <v>10</v>
      </c>
      <c r="B117" s="78"/>
      <c r="C117" s="78"/>
      <c r="D117" s="356"/>
    </row>
    <row r="118" spans="1:4" x14ac:dyDescent="0.2">
      <c r="A118" s="79">
        <v>11</v>
      </c>
      <c r="B118" s="81">
        <v>683</v>
      </c>
      <c r="C118" s="81">
        <v>587</v>
      </c>
      <c r="D118" s="357">
        <v>96</v>
      </c>
    </row>
    <row r="119" spans="1:4" x14ac:dyDescent="0.2">
      <c r="A119" s="79">
        <v>12</v>
      </c>
      <c r="B119" s="81">
        <v>611</v>
      </c>
      <c r="C119" s="81">
        <v>510</v>
      </c>
      <c r="D119" s="357">
        <v>101</v>
      </c>
    </row>
    <row r="120" spans="1:4" x14ac:dyDescent="0.2">
      <c r="A120" s="79">
        <v>13</v>
      </c>
      <c r="B120" s="81">
        <v>677</v>
      </c>
      <c r="C120" s="81">
        <v>562</v>
      </c>
      <c r="D120" s="357">
        <v>115</v>
      </c>
    </row>
    <row r="121" spans="1:4" x14ac:dyDescent="0.2">
      <c r="A121" s="79">
        <v>14</v>
      </c>
      <c r="B121" s="81">
        <v>522</v>
      </c>
      <c r="C121" s="81">
        <v>431</v>
      </c>
      <c r="D121" s="357">
        <v>91</v>
      </c>
    </row>
    <row r="122" spans="1:4" x14ac:dyDescent="0.2">
      <c r="A122" s="76">
        <v>15</v>
      </c>
      <c r="B122" s="78"/>
      <c r="C122" s="78"/>
      <c r="D122" s="356"/>
    </row>
    <row r="123" spans="1:4" x14ac:dyDescent="0.2">
      <c r="A123" s="76">
        <v>16</v>
      </c>
      <c r="B123" s="78"/>
      <c r="C123" s="78"/>
      <c r="D123" s="356"/>
    </row>
    <row r="124" spans="1:4" x14ac:dyDescent="0.2">
      <c r="A124" s="79">
        <v>17</v>
      </c>
      <c r="B124" s="81">
        <v>682</v>
      </c>
      <c r="C124" s="81">
        <v>591</v>
      </c>
      <c r="D124" s="357">
        <v>91</v>
      </c>
    </row>
    <row r="125" spans="1:4" x14ac:dyDescent="0.2">
      <c r="A125" s="79">
        <v>18</v>
      </c>
      <c r="B125" s="81">
        <v>632</v>
      </c>
      <c r="C125" s="81">
        <v>503</v>
      </c>
      <c r="D125" s="357">
        <v>129</v>
      </c>
    </row>
    <row r="126" spans="1:4" x14ac:dyDescent="0.2">
      <c r="A126" s="79">
        <v>19</v>
      </c>
      <c r="B126" s="81">
        <v>559</v>
      </c>
      <c r="C126" s="81">
        <v>438</v>
      </c>
      <c r="D126" s="357">
        <v>121</v>
      </c>
    </row>
    <row r="127" spans="1:4" x14ac:dyDescent="0.2">
      <c r="A127" s="79">
        <v>20</v>
      </c>
      <c r="B127" s="81">
        <v>710</v>
      </c>
      <c r="C127" s="81">
        <v>606</v>
      </c>
      <c r="D127" s="357">
        <v>104</v>
      </c>
    </row>
    <row r="128" spans="1:4" x14ac:dyDescent="0.2">
      <c r="A128" s="79">
        <v>21</v>
      </c>
      <c r="B128" s="81">
        <v>490</v>
      </c>
      <c r="C128" s="81">
        <v>392</v>
      </c>
      <c r="D128" s="357">
        <v>98</v>
      </c>
    </row>
    <row r="129" spans="1:4" x14ac:dyDescent="0.2">
      <c r="A129" s="76">
        <v>22</v>
      </c>
      <c r="B129" s="78"/>
      <c r="C129" s="78"/>
      <c r="D129" s="356"/>
    </row>
    <row r="130" spans="1:4" x14ac:dyDescent="0.2">
      <c r="A130" s="76">
        <v>23</v>
      </c>
      <c r="B130" s="78"/>
      <c r="C130" s="78"/>
      <c r="D130" s="356"/>
    </row>
    <row r="131" spans="1:4" x14ac:dyDescent="0.2">
      <c r="A131" s="79">
        <v>24</v>
      </c>
      <c r="B131" s="81">
        <v>949</v>
      </c>
      <c r="C131" s="81">
        <v>762</v>
      </c>
      <c r="D131" s="357">
        <v>187</v>
      </c>
    </row>
    <row r="132" spans="1:4" x14ac:dyDescent="0.2">
      <c r="A132" s="79">
        <v>25</v>
      </c>
      <c r="B132" s="81">
        <v>924</v>
      </c>
      <c r="C132" s="81">
        <v>746</v>
      </c>
      <c r="D132" s="357">
        <v>178</v>
      </c>
    </row>
    <row r="133" spans="1:4" x14ac:dyDescent="0.2">
      <c r="A133" s="79">
        <v>26</v>
      </c>
      <c r="B133" s="81">
        <v>770</v>
      </c>
      <c r="C133" s="81">
        <v>595</v>
      </c>
      <c r="D133" s="357">
        <v>175</v>
      </c>
    </row>
    <row r="134" spans="1:4" x14ac:dyDescent="0.2">
      <c r="A134" s="79">
        <v>27</v>
      </c>
      <c r="B134" s="81">
        <v>905</v>
      </c>
      <c r="C134" s="81">
        <v>660</v>
      </c>
      <c r="D134" s="357">
        <v>245</v>
      </c>
    </row>
    <row r="135" spans="1:4" x14ac:dyDescent="0.2">
      <c r="A135" s="79">
        <v>28</v>
      </c>
      <c r="B135" s="81">
        <v>732</v>
      </c>
      <c r="C135" s="81">
        <v>535</v>
      </c>
      <c r="D135" s="357">
        <v>197</v>
      </c>
    </row>
    <row r="136" spans="1:4" x14ac:dyDescent="0.2">
      <c r="A136" s="76">
        <v>29</v>
      </c>
      <c r="B136" s="78"/>
      <c r="C136" s="78"/>
      <c r="D136" s="356"/>
    </row>
    <row r="137" spans="1:4" x14ac:dyDescent="0.2">
      <c r="A137" s="76">
        <v>30</v>
      </c>
      <c r="B137" s="78"/>
      <c r="C137" s="78"/>
      <c r="D137" s="356"/>
    </row>
    <row r="138" spans="1:4" ht="13.5" thickBot="1" x14ac:dyDescent="0.25">
      <c r="A138" s="83">
        <v>31</v>
      </c>
      <c r="B138" s="97"/>
      <c r="C138" s="97"/>
      <c r="D138" s="383"/>
    </row>
    <row r="139" spans="1:4" x14ac:dyDescent="0.2">
      <c r="A139" s="101"/>
      <c r="B139" s="86"/>
      <c r="C139" s="86"/>
      <c r="D139" s="106"/>
    </row>
    <row r="140" spans="1:4" x14ac:dyDescent="0.2">
      <c r="A140" s="270" t="s">
        <v>4</v>
      </c>
      <c r="B140" s="272">
        <f>SUM(B108:B139)</f>
        <v>13673</v>
      </c>
      <c r="C140" s="272">
        <f t="shared" ref="C140:D140" si="3">SUM(C110:C139)</f>
        <v>10958</v>
      </c>
      <c r="D140" s="382">
        <f t="shared" si="3"/>
        <v>2715</v>
      </c>
    </row>
    <row r="141" spans="1:4" ht="13.5" thickBot="1" x14ac:dyDescent="0.25">
      <c r="A141" s="107"/>
      <c r="B141" s="88"/>
      <c r="C141" s="88"/>
      <c r="D141" s="355"/>
    </row>
    <row r="142" spans="1:4" ht="24" customHeight="1" thickBot="1" x14ac:dyDescent="0.25">
      <c r="A142" s="89" t="s">
        <v>8</v>
      </c>
      <c r="B142" s="90"/>
      <c r="C142" s="90"/>
      <c r="D142" s="91"/>
    </row>
    <row r="143" spans="1:4" x14ac:dyDescent="0.2">
      <c r="A143" s="73">
        <v>1</v>
      </c>
      <c r="B143" s="94"/>
      <c r="C143" s="94"/>
      <c r="D143" s="356"/>
    </row>
    <row r="144" spans="1:4" x14ac:dyDescent="0.2">
      <c r="A144" s="79">
        <v>2</v>
      </c>
      <c r="B144" s="92">
        <v>953</v>
      </c>
      <c r="C144" s="81">
        <v>783</v>
      </c>
      <c r="D144" s="357">
        <v>170</v>
      </c>
    </row>
    <row r="145" spans="1:4" x14ac:dyDescent="0.2">
      <c r="A145" s="79">
        <v>3</v>
      </c>
      <c r="B145" s="92">
        <v>766</v>
      </c>
      <c r="C145" s="81">
        <v>586</v>
      </c>
      <c r="D145" s="357">
        <v>180</v>
      </c>
    </row>
    <row r="146" spans="1:4" x14ac:dyDescent="0.2">
      <c r="A146" s="79">
        <v>4</v>
      </c>
      <c r="B146" s="92">
        <v>860</v>
      </c>
      <c r="C146" s="81">
        <v>625</v>
      </c>
      <c r="D146" s="357">
        <v>235</v>
      </c>
    </row>
    <row r="147" spans="1:4" x14ac:dyDescent="0.2">
      <c r="A147" s="79">
        <v>5</v>
      </c>
      <c r="B147" s="92">
        <v>695</v>
      </c>
      <c r="C147" s="81">
        <v>526</v>
      </c>
      <c r="D147" s="357">
        <v>169</v>
      </c>
    </row>
    <row r="148" spans="1:4" x14ac:dyDescent="0.2">
      <c r="A148" s="76">
        <v>6</v>
      </c>
      <c r="B148" s="94"/>
      <c r="C148" s="78"/>
      <c r="D148" s="356"/>
    </row>
    <row r="149" spans="1:4" x14ac:dyDescent="0.2">
      <c r="A149" s="76">
        <v>7</v>
      </c>
      <c r="B149" s="94"/>
      <c r="C149" s="78"/>
      <c r="D149" s="356"/>
    </row>
    <row r="150" spans="1:4" x14ac:dyDescent="0.2">
      <c r="A150" s="76">
        <v>8</v>
      </c>
      <c r="B150" s="94"/>
      <c r="C150" s="78"/>
      <c r="D150" s="356"/>
    </row>
    <row r="151" spans="1:4" x14ac:dyDescent="0.2">
      <c r="A151" s="79">
        <v>9</v>
      </c>
      <c r="B151" s="92">
        <v>873</v>
      </c>
      <c r="C151" s="81">
        <v>686</v>
      </c>
      <c r="D151" s="357">
        <v>187</v>
      </c>
    </row>
    <row r="152" spans="1:4" x14ac:dyDescent="0.2">
      <c r="A152" s="79">
        <v>10</v>
      </c>
      <c r="B152" s="92">
        <v>783</v>
      </c>
      <c r="C152" s="81">
        <v>615</v>
      </c>
      <c r="D152" s="357">
        <v>168</v>
      </c>
    </row>
    <row r="153" spans="1:4" x14ac:dyDescent="0.2">
      <c r="A153" s="79">
        <v>11</v>
      </c>
      <c r="B153" s="92">
        <v>879</v>
      </c>
      <c r="C153" s="81">
        <v>698</v>
      </c>
      <c r="D153" s="357">
        <v>181</v>
      </c>
    </row>
    <row r="154" spans="1:4" x14ac:dyDescent="0.2">
      <c r="A154" s="79">
        <v>12</v>
      </c>
      <c r="B154" s="92">
        <v>749</v>
      </c>
      <c r="C154" s="81">
        <v>578</v>
      </c>
      <c r="D154" s="357">
        <v>171</v>
      </c>
    </row>
    <row r="155" spans="1:4" x14ac:dyDescent="0.2">
      <c r="A155" s="76">
        <v>13</v>
      </c>
      <c r="B155" s="94">
        <v>0</v>
      </c>
      <c r="C155" s="78"/>
      <c r="D155" s="356">
        <v>0</v>
      </c>
    </row>
    <row r="156" spans="1:4" x14ac:dyDescent="0.2">
      <c r="A156" s="76">
        <v>14</v>
      </c>
      <c r="B156" s="94">
        <v>0</v>
      </c>
      <c r="C156" s="78"/>
      <c r="D156" s="356">
        <v>0</v>
      </c>
    </row>
    <row r="157" spans="1:4" x14ac:dyDescent="0.2">
      <c r="A157" s="79">
        <v>15</v>
      </c>
      <c r="B157" s="92">
        <v>801</v>
      </c>
      <c r="C157" s="81">
        <v>669</v>
      </c>
      <c r="D157" s="357">
        <v>132</v>
      </c>
    </row>
    <row r="158" spans="1:4" x14ac:dyDescent="0.2">
      <c r="A158" s="79">
        <v>16</v>
      </c>
      <c r="B158" s="92">
        <v>855</v>
      </c>
      <c r="C158" s="81">
        <v>712</v>
      </c>
      <c r="D158" s="357">
        <v>143</v>
      </c>
    </row>
    <row r="159" spans="1:4" x14ac:dyDescent="0.2">
      <c r="A159" s="79">
        <v>17</v>
      </c>
      <c r="B159" s="92">
        <v>603</v>
      </c>
      <c r="C159" s="81">
        <v>485</v>
      </c>
      <c r="D159" s="357">
        <v>118</v>
      </c>
    </row>
    <row r="160" spans="1:4" x14ac:dyDescent="0.2">
      <c r="A160" s="76">
        <v>18</v>
      </c>
      <c r="B160" s="94"/>
      <c r="C160" s="78"/>
      <c r="D160" s="356"/>
    </row>
    <row r="161" spans="1:4" x14ac:dyDescent="0.2">
      <c r="A161" s="76">
        <v>19</v>
      </c>
      <c r="B161" s="94"/>
      <c r="C161" s="78"/>
      <c r="D161" s="356"/>
    </row>
    <row r="162" spans="1:4" x14ac:dyDescent="0.2">
      <c r="A162" s="76">
        <v>20</v>
      </c>
      <c r="B162" s="94"/>
      <c r="C162" s="78"/>
      <c r="D162" s="356"/>
    </row>
    <row r="163" spans="1:4" x14ac:dyDescent="0.2">
      <c r="A163" s="76">
        <v>21</v>
      </c>
      <c r="B163" s="94"/>
      <c r="C163" s="78"/>
      <c r="D163" s="356"/>
    </row>
    <row r="164" spans="1:4" x14ac:dyDescent="0.2">
      <c r="A164" s="79">
        <v>22</v>
      </c>
      <c r="B164" s="92">
        <v>862</v>
      </c>
      <c r="C164" s="81">
        <v>678</v>
      </c>
      <c r="D164" s="357">
        <v>184</v>
      </c>
    </row>
    <row r="165" spans="1:4" x14ac:dyDescent="0.2">
      <c r="A165" s="79">
        <v>23</v>
      </c>
      <c r="B165" s="92">
        <v>848</v>
      </c>
      <c r="C165" s="81">
        <v>655</v>
      </c>
      <c r="D165" s="357">
        <v>193</v>
      </c>
    </row>
    <row r="166" spans="1:4" x14ac:dyDescent="0.2">
      <c r="A166" s="79">
        <v>24</v>
      </c>
      <c r="B166" s="92">
        <v>686</v>
      </c>
      <c r="C166" s="81">
        <v>571</v>
      </c>
      <c r="D166" s="357">
        <v>115</v>
      </c>
    </row>
    <row r="167" spans="1:4" x14ac:dyDescent="0.2">
      <c r="A167" s="79">
        <v>25</v>
      </c>
      <c r="B167" s="92">
        <v>796</v>
      </c>
      <c r="C167" s="81">
        <v>642</v>
      </c>
      <c r="D167" s="357">
        <v>154</v>
      </c>
    </row>
    <row r="168" spans="1:4" x14ac:dyDescent="0.2">
      <c r="A168" s="79">
        <v>26</v>
      </c>
      <c r="B168" s="92">
        <v>539</v>
      </c>
      <c r="C168" s="81">
        <v>397</v>
      </c>
      <c r="D168" s="357">
        <v>142</v>
      </c>
    </row>
    <row r="169" spans="1:4" x14ac:dyDescent="0.2">
      <c r="A169" s="76">
        <v>27</v>
      </c>
      <c r="B169" s="94"/>
      <c r="C169" s="78"/>
      <c r="D169" s="356"/>
    </row>
    <row r="170" spans="1:4" x14ac:dyDescent="0.2">
      <c r="A170" s="76">
        <v>28</v>
      </c>
      <c r="B170" s="94"/>
      <c r="C170" s="78"/>
      <c r="D170" s="356"/>
    </row>
    <row r="171" spans="1:4" x14ac:dyDescent="0.2">
      <c r="A171" s="76">
        <v>29</v>
      </c>
      <c r="B171" s="94"/>
      <c r="C171" s="78"/>
      <c r="D171" s="356"/>
    </row>
    <row r="172" spans="1:4" x14ac:dyDescent="0.2">
      <c r="A172" s="79">
        <v>30</v>
      </c>
      <c r="B172" s="92">
        <v>781</v>
      </c>
      <c r="C172" s="81">
        <v>591</v>
      </c>
      <c r="D172" s="357">
        <v>190</v>
      </c>
    </row>
    <row r="173" spans="1:4" ht="13.5" thickBot="1" x14ac:dyDescent="0.25">
      <c r="A173" s="84">
        <v>31</v>
      </c>
      <c r="B173" s="92">
        <v>679</v>
      </c>
      <c r="C173" s="81">
        <v>524</v>
      </c>
      <c r="D173" s="357">
        <v>155</v>
      </c>
    </row>
    <row r="174" spans="1:4" x14ac:dyDescent="0.2">
      <c r="A174" s="101"/>
      <c r="B174" s="86"/>
      <c r="C174" s="86"/>
      <c r="D174" s="106"/>
    </row>
    <row r="175" spans="1:4" x14ac:dyDescent="0.2">
      <c r="A175" s="270" t="s">
        <v>4</v>
      </c>
      <c r="B175" s="272">
        <f>SUM(B144:B174)</f>
        <v>14008</v>
      </c>
      <c r="C175" s="272">
        <f t="shared" ref="C175:D175" si="4">SUM(C144:C174)</f>
        <v>11021</v>
      </c>
      <c r="D175" s="382">
        <f t="shared" si="4"/>
        <v>2987</v>
      </c>
    </row>
    <row r="176" spans="1:4" ht="13.5" thickBot="1" x14ac:dyDescent="0.25">
      <c r="A176" s="107"/>
      <c r="B176" s="88"/>
      <c r="C176" s="88"/>
      <c r="D176" s="355"/>
    </row>
    <row r="177" spans="1:4" ht="24" customHeight="1" thickBot="1" x14ac:dyDescent="0.25">
      <c r="A177" s="89" t="s">
        <v>9</v>
      </c>
      <c r="B177" s="90"/>
      <c r="C177" s="90"/>
      <c r="D177" s="91"/>
    </row>
    <row r="178" spans="1:4" x14ac:dyDescent="0.2">
      <c r="A178" s="85">
        <v>1</v>
      </c>
      <c r="B178" s="108">
        <v>938</v>
      </c>
      <c r="C178" s="108">
        <v>701</v>
      </c>
      <c r="D178" s="384">
        <v>237</v>
      </c>
    </row>
    <row r="179" spans="1:4" x14ac:dyDescent="0.2">
      <c r="A179" s="79">
        <v>2</v>
      </c>
      <c r="B179" s="81">
        <v>770</v>
      </c>
      <c r="C179" s="81">
        <v>592</v>
      </c>
      <c r="D179" s="109">
        <v>178</v>
      </c>
    </row>
    <row r="180" spans="1:4" x14ac:dyDescent="0.2">
      <c r="A180" s="76">
        <v>3</v>
      </c>
      <c r="B180" s="78"/>
      <c r="C180" s="78"/>
      <c r="D180" s="110"/>
    </row>
    <row r="181" spans="1:4" x14ac:dyDescent="0.2">
      <c r="A181" s="76">
        <v>4</v>
      </c>
      <c r="B181" s="78"/>
      <c r="C181" s="78"/>
      <c r="D181" s="110"/>
    </row>
    <row r="182" spans="1:4" x14ac:dyDescent="0.2">
      <c r="A182" s="79">
        <v>5</v>
      </c>
      <c r="B182" s="81">
        <v>1018</v>
      </c>
      <c r="C182" s="81">
        <v>787</v>
      </c>
      <c r="D182" s="109">
        <v>231</v>
      </c>
    </row>
    <row r="183" spans="1:4" x14ac:dyDescent="0.2">
      <c r="A183" s="79">
        <v>6</v>
      </c>
      <c r="B183" s="81">
        <v>931</v>
      </c>
      <c r="C183" s="81">
        <v>702</v>
      </c>
      <c r="D183" s="109">
        <v>229</v>
      </c>
    </row>
    <row r="184" spans="1:4" x14ac:dyDescent="0.2">
      <c r="A184" s="79">
        <v>7</v>
      </c>
      <c r="B184" s="81">
        <v>783</v>
      </c>
      <c r="C184" s="81">
        <v>595</v>
      </c>
      <c r="D184" s="109">
        <v>188</v>
      </c>
    </row>
    <row r="185" spans="1:4" x14ac:dyDescent="0.2">
      <c r="A185" s="79">
        <v>8</v>
      </c>
      <c r="B185" s="81">
        <v>907</v>
      </c>
      <c r="C185" s="81">
        <v>676</v>
      </c>
      <c r="D185" s="109">
        <v>231</v>
      </c>
    </row>
    <row r="186" spans="1:4" x14ac:dyDescent="0.2">
      <c r="A186" s="79">
        <v>9</v>
      </c>
      <c r="B186" s="81">
        <v>776</v>
      </c>
      <c r="C186" s="81">
        <v>599</v>
      </c>
      <c r="D186" s="109">
        <v>177</v>
      </c>
    </row>
    <row r="187" spans="1:4" x14ac:dyDescent="0.2">
      <c r="A187" s="76">
        <v>10</v>
      </c>
      <c r="B187" s="78"/>
      <c r="C187" s="78"/>
      <c r="D187" s="110"/>
    </row>
    <row r="188" spans="1:4" x14ac:dyDescent="0.2">
      <c r="A188" s="76">
        <v>11</v>
      </c>
      <c r="B188" s="78"/>
      <c r="C188" s="78"/>
      <c r="D188" s="110"/>
    </row>
    <row r="189" spans="1:4" x14ac:dyDescent="0.2">
      <c r="A189" s="79">
        <v>12</v>
      </c>
      <c r="B189" s="81">
        <v>925</v>
      </c>
      <c r="C189" s="81">
        <v>709</v>
      </c>
      <c r="D189" s="109">
        <v>216</v>
      </c>
    </row>
    <row r="190" spans="1:4" x14ac:dyDescent="0.2">
      <c r="A190" s="79">
        <v>13</v>
      </c>
      <c r="B190" s="81">
        <v>905</v>
      </c>
      <c r="C190" s="81">
        <v>713</v>
      </c>
      <c r="D190" s="109">
        <v>192</v>
      </c>
    </row>
    <row r="191" spans="1:4" x14ac:dyDescent="0.2">
      <c r="A191" s="79">
        <v>14</v>
      </c>
      <c r="B191" s="81">
        <v>738</v>
      </c>
      <c r="C191" s="81">
        <v>559</v>
      </c>
      <c r="D191" s="109">
        <v>179</v>
      </c>
    </row>
    <row r="192" spans="1:4" x14ac:dyDescent="0.2">
      <c r="A192" s="79">
        <v>15</v>
      </c>
      <c r="B192" s="81">
        <v>825</v>
      </c>
      <c r="C192" s="81">
        <v>620</v>
      </c>
      <c r="D192" s="109">
        <v>205</v>
      </c>
    </row>
    <row r="193" spans="1:4" x14ac:dyDescent="0.2">
      <c r="A193" s="79">
        <v>16</v>
      </c>
      <c r="B193" s="81">
        <v>669</v>
      </c>
      <c r="C193" s="81">
        <v>465</v>
      </c>
      <c r="D193" s="109">
        <v>204</v>
      </c>
    </row>
    <row r="194" spans="1:4" x14ac:dyDescent="0.2">
      <c r="A194" s="76">
        <v>17</v>
      </c>
      <c r="B194" s="78"/>
      <c r="C194" s="78"/>
      <c r="D194" s="110"/>
    </row>
    <row r="195" spans="1:4" x14ac:dyDescent="0.2">
      <c r="A195" s="76">
        <v>18</v>
      </c>
      <c r="B195" s="78"/>
      <c r="C195" s="78"/>
      <c r="D195" s="110"/>
    </row>
    <row r="196" spans="1:4" x14ac:dyDescent="0.2">
      <c r="A196" s="79">
        <v>19</v>
      </c>
      <c r="B196" s="81">
        <v>929</v>
      </c>
      <c r="C196" s="81">
        <v>728</v>
      </c>
      <c r="D196" s="109">
        <v>201</v>
      </c>
    </row>
    <row r="197" spans="1:4" x14ac:dyDescent="0.2">
      <c r="A197" s="79">
        <v>20</v>
      </c>
      <c r="B197" s="81">
        <v>837</v>
      </c>
      <c r="C197" s="81">
        <v>653</v>
      </c>
      <c r="D197" s="109">
        <v>184</v>
      </c>
    </row>
    <row r="198" spans="1:4" x14ac:dyDescent="0.2">
      <c r="A198" s="79">
        <v>21</v>
      </c>
      <c r="B198" s="81">
        <v>747</v>
      </c>
      <c r="C198" s="81">
        <v>567</v>
      </c>
      <c r="D198" s="109">
        <v>180</v>
      </c>
    </row>
    <row r="199" spans="1:4" x14ac:dyDescent="0.2">
      <c r="A199" s="79">
        <v>22</v>
      </c>
      <c r="B199" s="81">
        <v>903</v>
      </c>
      <c r="C199" s="81">
        <v>691</v>
      </c>
      <c r="D199" s="109">
        <v>212</v>
      </c>
    </row>
    <row r="200" spans="1:4" x14ac:dyDescent="0.2">
      <c r="A200" s="79">
        <v>23</v>
      </c>
      <c r="B200" s="81">
        <v>731</v>
      </c>
      <c r="C200" s="81">
        <v>531</v>
      </c>
      <c r="D200" s="109">
        <v>200</v>
      </c>
    </row>
    <row r="201" spans="1:4" x14ac:dyDescent="0.2">
      <c r="A201" s="76">
        <v>24</v>
      </c>
      <c r="B201" s="78"/>
      <c r="C201" s="78"/>
      <c r="D201" s="110"/>
    </row>
    <row r="202" spans="1:4" x14ac:dyDescent="0.2">
      <c r="A202" s="76">
        <v>25</v>
      </c>
      <c r="B202" s="78"/>
      <c r="C202" s="78"/>
      <c r="D202" s="110"/>
    </row>
    <row r="203" spans="1:4" x14ac:dyDescent="0.2">
      <c r="A203" s="79">
        <v>26</v>
      </c>
      <c r="B203" s="81">
        <v>811</v>
      </c>
      <c r="C203" s="81">
        <v>625</v>
      </c>
      <c r="D203" s="109">
        <v>186</v>
      </c>
    </row>
    <row r="204" spans="1:4" x14ac:dyDescent="0.2">
      <c r="A204" s="79">
        <v>27</v>
      </c>
      <c r="B204" s="81">
        <v>836</v>
      </c>
      <c r="C204" s="81">
        <v>650</v>
      </c>
      <c r="D204" s="109">
        <v>186</v>
      </c>
    </row>
    <row r="205" spans="1:4" x14ac:dyDescent="0.2">
      <c r="A205" s="79">
        <v>28</v>
      </c>
      <c r="B205" s="81">
        <v>651</v>
      </c>
      <c r="C205" s="81">
        <v>498</v>
      </c>
      <c r="D205" s="109">
        <v>153</v>
      </c>
    </row>
    <row r="206" spans="1:4" x14ac:dyDescent="0.2">
      <c r="A206" s="79">
        <v>29</v>
      </c>
      <c r="B206" s="81">
        <v>779</v>
      </c>
      <c r="C206" s="81">
        <v>595</v>
      </c>
      <c r="D206" s="109">
        <v>184</v>
      </c>
    </row>
    <row r="207" spans="1:4" x14ac:dyDescent="0.2">
      <c r="A207" s="79">
        <v>30</v>
      </c>
      <c r="B207" s="81">
        <v>844</v>
      </c>
      <c r="C207" s="81">
        <v>678</v>
      </c>
      <c r="D207" s="109">
        <v>166</v>
      </c>
    </row>
    <row r="208" spans="1:4" ht="13.5" thickBot="1" x14ac:dyDescent="0.25">
      <c r="A208" s="95">
        <v>31</v>
      </c>
      <c r="B208" s="96"/>
      <c r="C208" s="78"/>
      <c r="D208" s="383"/>
    </row>
    <row r="209" spans="1:4" x14ac:dyDescent="0.2">
      <c r="A209" s="101"/>
      <c r="B209" s="86"/>
      <c r="C209" s="86"/>
      <c r="D209" s="106"/>
    </row>
    <row r="210" spans="1:4" x14ac:dyDescent="0.2">
      <c r="A210" s="270" t="s">
        <v>4</v>
      </c>
      <c r="B210" s="272">
        <f>SUM(B178:B209)</f>
        <v>18253</v>
      </c>
      <c r="C210" s="272">
        <f t="shared" ref="C210:D210" si="5">SUM(C178:C209)</f>
        <v>13934</v>
      </c>
      <c r="D210" s="382">
        <f t="shared" si="5"/>
        <v>4319</v>
      </c>
    </row>
    <row r="211" spans="1:4" ht="13.5" thickBot="1" x14ac:dyDescent="0.25">
      <c r="A211" s="107"/>
      <c r="B211" s="88"/>
      <c r="C211" s="88"/>
      <c r="D211" s="355"/>
    </row>
    <row r="212" spans="1:4" ht="24" customHeight="1" thickBot="1" x14ac:dyDescent="0.25">
      <c r="A212" s="89" t="s">
        <v>10</v>
      </c>
      <c r="B212" s="90"/>
      <c r="C212" s="90"/>
      <c r="D212" s="91"/>
    </row>
    <row r="213" spans="1:4" x14ac:dyDescent="0.2">
      <c r="A213" s="73">
        <v>1</v>
      </c>
      <c r="B213" s="94"/>
      <c r="C213" s="94"/>
      <c r="D213" s="356"/>
    </row>
    <row r="214" spans="1:4" x14ac:dyDescent="0.2">
      <c r="A214" s="76">
        <v>2</v>
      </c>
      <c r="B214" s="94"/>
      <c r="C214" s="94"/>
      <c r="D214" s="356"/>
    </row>
    <row r="215" spans="1:4" x14ac:dyDescent="0.2">
      <c r="A215" s="79">
        <v>3</v>
      </c>
      <c r="B215" s="92">
        <v>901</v>
      </c>
      <c r="C215" s="81">
        <v>714</v>
      </c>
      <c r="D215" s="357">
        <v>187</v>
      </c>
    </row>
    <row r="216" spans="1:4" x14ac:dyDescent="0.2">
      <c r="A216" s="79">
        <v>4</v>
      </c>
      <c r="B216" s="92">
        <v>864</v>
      </c>
      <c r="C216" s="81">
        <v>642</v>
      </c>
      <c r="D216" s="357">
        <v>222</v>
      </c>
    </row>
    <row r="217" spans="1:4" x14ac:dyDescent="0.2">
      <c r="A217" s="79">
        <v>5</v>
      </c>
      <c r="B217" s="92">
        <v>712</v>
      </c>
      <c r="C217" s="81">
        <v>533</v>
      </c>
      <c r="D217" s="357">
        <v>179</v>
      </c>
    </row>
    <row r="218" spans="1:4" x14ac:dyDescent="0.2">
      <c r="A218" s="79">
        <v>6</v>
      </c>
      <c r="B218" s="92">
        <v>849</v>
      </c>
      <c r="C218" s="81">
        <v>634</v>
      </c>
      <c r="D218" s="357">
        <v>215</v>
      </c>
    </row>
    <row r="219" spans="1:4" x14ac:dyDescent="0.2">
      <c r="A219" s="79">
        <v>7</v>
      </c>
      <c r="B219" s="92">
        <v>696</v>
      </c>
      <c r="C219" s="81">
        <v>536</v>
      </c>
      <c r="D219" s="357">
        <v>160</v>
      </c>
    </row>
    <row r="220" spans="1:4" x14ac:dyDescent="0.2">
      <c r="A220" s="76">
        <v>8</v>
      </c>
      <c r="B220" s="94"/>
      <c r="C220" s="94"/>
      <c r="D220" s="356"/>
    </row>
    <row r="221" spans="1:4" x14ac:dyDescent="0.2">
      <c r="A221" s="76">
        <v>9</v>
      </c>
      <c r="B221" s="94"/>
      <c r="C221" s="94"/>
      <c r="D221" s="356"/>
    </row>
    <row r="222" spans="1:4" x14ac:dyDescent="0.2">
      <c r="A222" s="79">
        <v>10</v>
      </c>
      <c r="B222" s="92">
        <v>795</v>
      </c>
      <c r="C222" s="81">
        <v>658</v>
      </c>
      <c r="D222" s="357">
        <v>137</v>
      </c>
    </row>
    <row r="223" spans="1:4" x14ac:dyDescent="0.2">
      <c r="A223" s="79">
        <v>11</v>
      </c>
      <c r="B223" s="92">
        <v>840</v>
      </c>
      <c r="C223" s="81">
        <v>686</v>
      </c>
      <c r="D223" s="357">
        <v>154</v>
      </c>
    </row>
    <row r="224" spans="1:4" x14ac:dyDescent="0.2">
      <c r="A224" s="79">
        <v>12</v>
      </c>
      <c r="B224" s="92">
        <v>675</v>
      </c>
      <c r="C224" s="81">
        <v>519</v>
      </c>
      <c r="D224" s="357">
        <v>156</v>
      </c>
    </row>
    <row r="225" spans="1:7" x14ac:dyDescent="0.2">
      <c r="A225" s="79">
        <v>13</v>
      </c>
      <c r="B225" s="92">
        <v>665</v>
      </c>
      <c r="C225" s="81">
        <v>518</v>
      </c>
      <c r="D225" s="357">
        <v>147</v>
      </c>
    </row>
    <row r="226" spans="1:7" x14ac:dyDescent="0.2">
      <c r="A226" s="76">
        <v>14</v>
      </c>
      <c r="B226" s="94"/>
      <c r="C226" s="94"/>
      <c r="D226" s="356"/>
    </row>
    <row r="227" spans="1:7" x14ac:dyDescent="0.2">
      <c r="A227" s="76">
        <v>15</v>
      </c>
      <c r="B227" s="94"/>
      <c r="C227" s="94"/>
      <c r="D227" s="356"/>
      <c r="G227" s="112"/>
    </row>
    <row r="228" spans="1:7" x14ac:dyDescent="0.2">
      <c r="A228" s="76">
        <v>16</v>
      </c>
      <c r="B228" s="94"/>
      <c r="C228" s="94"/>
      <c r="D228" s="356"/>
    </row>
    <row r="229" spans="1:7" x14ac:dyDescent="0.2">
      <c r="A229" s="79">
        <v>17</v>
      </c>
      <c r="B229" s="92">
        <v>754</v>
      </c>
      <c r="C229" s="81">
        <v>634</v>
      </c>
      <c r="D229" s="357">
        <v>120</v>
      </c>
    </row>
    <row r="230" spans="1:7" x14ac:dyDescent="0.2">
      <c r="A230" s="79">
        <v>18</v>
      </c>
      <c r="B230" s="92">
        <v>820</v>
      </c>
      <c r="C230" s="81">
        <v>679</v>
      </c>
      <c r="D230" s="357">
        <v>141</v>
      </c>
    </row>
    <row r="231" spans="1:7" x14ac:dyDescent="0.2">
      <c r="A231" s="79">
        <v>19</v>
      </c>
      <c r="B231" s="92">
        <v>725</v>
      </c>
      <c r="C231" s="81">
        <v>582</v>
      </c>
      <c r="D231" s="357">
        <v>143</v>
      </c>
    </row>
    <row r="232" spans="1:7" x14ac:dyDescent="0.2">
      <c r="A232" s="79">
        <v>20</v>
      </c>
      <c r="B232" s="92">
        <v>741</v>
      </c>
      <c r="C232" s="81">
        <v>567</v>
      </c>
      <c r="D232" s="357">
        <v>174</v>
      </c>
    </row>
    <row r="233" spans="1:7" x14ac:dyDescent="0.2">
      <c r="A233" s="79">
        <v>21</v>
      </c>
      <c r="B233" s="92">
        <v>567</v>
      </c>
      <c r="C233" s="81">
        <v>434</v>
      </c>
      <c r="D233" s="357">
        <v>133</v>
      </c>
    </row>
    <row r="234" spans="1:7" x14ac:dyDescent="0.2">
      <c r="A234" s="76">
        <v>22</v>
      </c>
      <c r="B234" s="94"/>
      <c r="C234" s="94"/>
      <c r="D234" s="356"/>
    </row>
    <row r="235" spans="1:7" x14ac:dyDescent="0.2">
      <c r="A235" s="76">
        <v>23</v>
      </c>
      <c r="B235" s="94"/>
      <c r="C235" s="94"/>
      <c r="D235" s="356"/>
    </row>
    <row r="236" spans="1:7" x14ac:dyDescent="0.2">
      <c r="A236" s="79">
        <v>24</v>
      </c>
      <c r="B236" s="92">
        <v>701</v>
      </c>
      <c r="C236" s="81">
        <v>598</v>
      </c>
      <c r="D236" s="357">
        <v>103</v>
      </c>
    </row>
    <row r="237" spans="1:7" x14ac:dyDescent="0.2">
      <c r="A237" s="79">
        <v>25</v>
      </c>
      <c r="B237" s="92">
        <v>726</v>
      </c>
      <c r="C237" s="81">
        <v>591</v>
      </c>
      <c r="D237" s="357">
        <v>135</v>
      </c>
    </row>
    <row r="238" spans="1:7" x14ac:dyDescent="0.2">
      <c r="A238" s="79">
        <v>26</v>
      </c>
      <c r="B238" s="92">
        <v>657</v>
      </c>
      <c r="C238" s="81">
        <v>528</v>
      </c>
      <c r="D238" s="357">
        <v>129</v>
      </c>
    </row>
    <row r="239" spans="1:7" x14ac:dyDescent="0.2">
      <c r="A239" s="79">
        <v>27</v>
      </c>
      <c r="B239" s="92">
        <v>622</v>
      </c>
      <c r="C239" s="81">
        <v>480</v>
      </c>
      <c r="D239" s="357">
        <v>142</v>
      </c>
    </row>
    <row r="240" spans="1:7" x14ac:dyDescent="0.2">
      <c r="A240" s="79">
        <v>28</v>
      </c>
      <c r="B240" s="92">
        <v>544</v>
      </c>
      <c r="C240" s="81">
        <v>442</v>
      </c>
      <c r="D240" s="357">
        <v>102</v>
      </c>
    </row>
    <row r="241" spans="1:4" x14ac:dyDescent="0.2">
      <c r="A241" s="76">
        <v>29</v>
      </c>
      <c r="B241" s="94"/>
      <c r="C241" s="94"/>
      <c r="D241" s="356"/>
    </row>
    <row r="242" spans="1:4" x14ac:dyDescent="0.2">
      <c r="A242" s="76">
        <v>30</v>
      </c>
      <c r="B242" s="94"/>
      <c r="C242" s="94"/>
      <c r="D242" s="356"/>
    </row>
    <row r="243" spans="1:4" ht="13.5" thickBot="1" x14ac:dyDescent="0.25">
      <c r="A243" s="84">
        <v>31</v>
      </c>
      <c r="B243" s="92">
        <v>623</v>
      </c>
      <c r="C243" s="81">
        <v>516</v>
      </c>
      <c r="D243" s="357">
        <v>107</v>
      </c>
    </row>
    <row r="244" spans="1:4" x14ac:dyDescent="0.2">
      <c r="A244" s="101"/>
      <c r="B244" s="86"/>
      <c r="C244" s="86"/>
      <c r="D244" s="106"/>
    </row>
    <row r="245" spans="1:4" x14ac:dyDescent="0.2">
      <c r="A245" s="270" t="s">
        <v>4</v>
      </c>
      <c r="B245" s="272">
        <f>SUM(B213:B244)</f>
        <v>14477</v>
      </c>
      <c r="C245" s="272">
        <f t="shared" ref="C245:D245" si="6">SUM(C213:C244)</f>
        <v>11491</v>
      </c>
      <c r="D245" s="382">
        <f t="shared" si="6"/>
        <v>2986</v>
      </c>
    </row>
    <row r="246" spans="1:4" ht="13.5" thickBot="1" x14ac:dyDescent="0.25">
      <c r="A246" s="107"/>
      <c r="B246" s="88"/>
      <c r="C246" s="88"/>
      <c r="D246" s="355"/>
    </row>
    <row r="247" spans="1:4" ht="24.75" customHeight="1" thickBot="1" x14ac:dyDescent="0.25">
      <c r="A247" s="89" t="s">
        <v>11</v>
      </c>
      <c r="B247" s="113"/>
      <c r="C247" s="113"/>
      <c r="D247" s="114"/>
    </row>
    <row r="248" spans="1:4" x14ac:dyDescent="0.2">
      <c r="A248" s="85">
        <v>1</v>
      </c>
      <c r="B248" s="108">
        <v>683</v>
      </c>
      <c r="C248" s="108">
        <v>574</v>
      </c>
      <c r="D248" s="384">
        <v>109</v>
      </c>
    </row>
    <row r="249" spans="1:4" x14ac:dyDescent="0.2">
      <c r="A249" s="79">
        <v>2</v>
      </c>
      <c r="B249" s="81">
        <v>586</v>
      </c>
      <c r="C249" s="81">
        <v>464</v>
      </c>
      <c r="D249" s="109">
        <v>122</v>
      </c>
    </row>
    <row r="250" spans="1:4" x14ac:dyDescent="0.2">
      <c r="A250" s="79">
        <v>3</v>
      </c>
      <c r="B250" s="81">
        <v>581</v>
      </c>
      <c r="C250" s="81">
        <v>454</v>
      </c>
      <c r="D250" s="109">
        <v>127</v>
      </c>
    </row>
    <row r="251" spans="1:4" x14ac:dyDescent="0.2">
      <c r="A251" s="79">
        <v>4</v>
      </c>
      <c r="B251" s="81">
        <v>617</v>
      </c>
      <c r="C251" s="81">
        <v>539</v>
      </c>
      <c r="D251" s="109">
        <v>78</v>
      </c>
    </row>
    <row r="252" spans="1:4" x14ac:dyDescent="0.2">
      <c r="A252" s="115">
        <v>5</v>
      </c>
      <c r="B252" s="116"/>
      <c r="C252" s="116"/>
      <c r="D252" s="117"/>
    </row>
    <row r="253" spans="1:4" x14ac:dyDescent="0.2">
      <c r="A253" s="115">
        <v>6</v>
      </c>
      <c r="B253" s="116"/>
      <c r="C253" s="116"/>
      <c r="D253" s="117"/>
    </row>
    <row r="254" spans="1:4" x14ac:dyDescent="0.2">
      <c r="A254" s="79">
        <v>7</v>
      </c>
      <c r="B254" s="81">
        <v>588</v>
      </c>
      <c r="C254" s="81">
        <v>513</v>
      </c>
      <c r="D254" s="109">
        <v>75</v>
      </c>
    </row>
    <row r="255" spans="1:4" x14ac:dyDescent="0.2">
      <c r="A255" s="79">
        <v>8</v>
      </c>
      <c r="B255" s="81">
        <v>546</v>
      </c>
      <c r="C255" s="81">
        <v>437</v>
      </c>
      <c r="D255" s="109">
        <v>109</v>
      </c>
    </row>
    <row r="256" spans="1:4" x14ac:dyDescent="0.2">
      <c r="A256" s="79">
        <v>9</v>
      </c>
      <c r="B256" s="81">
        <v>569</v>
      </c>
      <c r="C256" s="81">
        <v>450</v>
      </c>
      <c r="D256" s="109">
        <v>119</v>
      </c>
    </row>
    <row r="257" spans="1:4" x14ac:dyDescent="0.2">
      <c r="A257" s="79">
        <v>10</v>
      </c>
      <c r="B257" s="81">
        <v>471</v>
      </c>
      <c r="C257" s="81">
        <v>374</v>
      </c>
      <c r="D257" s="109">
        <v>97</v>
      </c>
    </row>
    <row r="258" spans="1:4" x14ac:dyDescent="0.2">
      <c r="A258" s="79">
        <v>11</v>
      </c>
      <c r="B258" s="81">
        <v>437</v>
      </c>
      <c r="C258" s="81">
        <v>329</v>
      </c>
      <c r="D258" s="109">
        <v>108</v>
      </c>
    </row>
    <row r="259" spans="1:4" x14ac:dyDescent="0.2">
      <c r="A259" s="115">
        <v>12</v>
      </c>
      <c r="B259" s="116"/>
      <c r="C259" s="116"/>
      <c r="D259" s="117"/>
    </row>
    <row r="260" spans="1:4" x14ac:dyDescent="0.2">
      <c r="A260" s="115">
        <v>13</v>
      </c>
      <c r="B260" s="116"/>
      <c r="C260" s="116"/>
      <c r="D260" s="117"/>
    </row>
    <row r="261" spans="1:4" x14ac:dyDescent="0.2">
      <c r="A261" s="115">
        <v>14</v>
      </c>
      <c r="B261" s="116"/>
      <c r="C261" s="116"/>
      <c r="D261" s="117"/>
    </row>
    <row r="262" spans="1:4" x14ac:dyDescent="0.2">
      <c r="A262" s="115">
        <v>15</v>
      </c>
      <c r="B262" s="116"/>
      <c r="C262" s="116"/>
      <c r="D262" s="117"/>
    </row>
    <row r="263" spans="1:4" x14ac:dyDescent="0.2">
      <c r="A263" s="79">
        <v>16</v>
      </c>
      <c r="B263" s="81">
        <v>464</v>
      </c>
      <c r="C263" s="81">
        <v>385</v>
      </c>
      <c r="D263" s="109">
        <v>79</v>
      </c>
    </row>
    <row r="264" spans="1:4" x14ac:dyDescent="0.2">
      <c r="A264" s="79">
        <v>17</v>
      </c>
      <c r="B264" s="81">
        <v>487</v>
      </c>
      <c r="C264" s="81">
        <v>389</v>
      </c>
      <c r="D264" s="109">
        <v>98</v>
      </c>
    </row>
    <row r="265" spans="1:4" x14ac:dyDescent="0.2">
      <c r="A265" s="79">
        <v>18</v>
      </c>
      <c r="B265" s="81">
        <v>405</v>
      </c>
      <c r="C265" s="81">
        <v>320</v>
      </c>
      <c r="D265" s="109">
        <v>85</v>
      </c>
    </row>
    <row r="266" spans="1:4" x14ac:dyDescent="0.2">
      <c r="A266" s="115">
        <v>19</v>
      </c>
      <c r="B266" s="116"/>
      <c r="C266" s="116"/>
      <c r="D266" s="117"/>
    </row>
    <row r="267" spans="1:4" x14ac:dyDescent="0.2">
      <c r="A267" s="115">
        <v>20</v>
      </c>
      <c r="B267" s="116"/>
      <c r="C267" s="116"/>
      <c r="D267" s="117"/>
    </row>
    <row r="268" spans="1:4" x14ac:dyDescent="0.2">
      <c r="A268" s="79">
        <v>21</v>
      </c>
      <c r="B268" s="81">
        <v>699</v>
      </c>
      <c r="C268" s="81">
        <v>593</v>
      </c>
      <c r="D268" s="109">
        <v>106</v>
      </c>
    </row>
    <row r="269" spans="1:4" x14ac:dyDescent="0.2">
      <c r="A269" s="79">
        <v>22</v>
      </c>
      <c r="B269" s="81">
        <v>735</v>
      </c>
      <c r="C269" s="81">
        <v>599</v>
      </c>
      <c r="D269" s="109">
        <v>136</v>
      </c>
    </row>
    <row r="270" spans="1:4" x14ac:dyDescent="0.2">
      <c r="A270" s="79">
        <v>23</v>
      </c>
      <c r="B270" s="81">
        <v>724</v>
      </c>
      <c r="C270" s="81">
        <v>616</v>
      </c>
      <c r="D270" s="109">
        <v>108</v>
      </c>
    </row>
    <row r="271" spans="1:4" x14ac:dyDescent="0.2">
      <c r="A271" s="79">
        <v>24</v>
      </c>
      <c r="B271" s="81">
        <v>790</v>
      </c>
      <c r="C271" s="81">
        <v>637</v>
      </c>
      <c r="D271" s="109">
        <v>153</v>
      </c>
    </row>
    <row r="272" spans="1:4" x14ac:dyDescent="0.2">
      <c r="A272" s="79">
        <v>25</v>
      </c>
      <c r="B272" s="81">
        <v>559</v>
      </c>
      <c r="C272" s="81">
        <v>445</v>
      </c>
      <c r="D272" s="109">
        <v>114</v>
      </c>
    </row>
    <row r="273" spans="1:4" x14ac:dyDescent="0.2">
      <c r="A273" s="115">
        <v>26</v>
      </c>
      <c r="B273" s="116"/>
      <c r="C273" s="116"/>
      <c r="D273" s="117"/>
    </row>
    <row r="274" spans="1:4" x14ac:dyDescent="0.2">
      <c r="A274" s="115">
        <v>27</v>
      </c>
      <c r="B274" s="116"/>
      <c r="C274" s="116"/>
      <c r="D274" s="117"/>
    </row>
    <row r="275" spans="1:4" x14ac:dyDescent="0.2">
      <c r="A275" s="79">
        <v>28</v>
      </c>
      <c r="B275" s="81">
        <v>837</v>
      </c>
      <c r="C275" s="81">
        <v>721</v>
      </c>
      <c r="D275" s="109">
        <v>116</v>
      </c>
    </row>
    <row r="276" spans="1:4" x14ac:dyDescent="0.2">
      <c r="A276" s="79">
        <v>29</v>
      </c>
      <c r="B276" s="81">
        <v>844</v>
      </c>
      <c r="C276" s="81">
        <v>690</v>
      </c>
      <c r="D276" s="109">
        <v>154</v>
      </c>
    </row>
    <row r="277" spans="1:4" x14ac:dyDescent="0.2">
      <c r="A277" s="79">
        <v>30</v>
      </c>
      <c r="B277" s="81">
        <v>686</v>
      </c>
      <c r="C277" s="81">
        <v>535</v>
      </c>
      <c r="D277" s="109">
        <v>151</v>
      </c>
    </row>
    <row r="278" spans="1:4" ht="13.5" thickBot="1" x14ac:dyDescent="0.25">
      <c r="A278" s="84">
        <v>31</v>
      </c>
      <c r="B278" s="81">
        <v>778</v>
      </c>
      <c r="C278" s="81">
        <v>597</v>
      </c>
      <c r="D278" s="109">
        <v>181</v>
      </c>
    </row>
    <row r="279" spans="1:4" x14ac:dyDescent="0.2">
      <c r="A279" s="101"/>
      <c r="B279" s="86"/>
      <c r="C279" s="86"/>
      <c r="D279" s="106"/>
    </row>
    <row r="280" spans="1:4" x14ac:dyDescent="0.2">
      <c r="A280" s="270" t="s">
        <v>4</v>
      </c>
      <c r="B280" s="272">
        <f>SUM(B248:B279)</f>
        <v>13086</v>
      </c>
      <c r="C280" s="272">
        <f t="shared" ref="C280:D280" si="7">SUM(C248:C279)</f>
        <v>10661</v>
      </c>
      <c r="D280" s="382">
        <f t="shared" si="7"/>
        <v>2425</v>
      </c>
    </row>
    <row r="281" spans="1:4" ht="13.5" thickBot="1" x14ac:dyDescent="0.25">
      <c r="A281" s="107"/>
      <c r="B281" s="88"/>
      <c r="C281" s="103"/>
      <c r="D281" s="359"/>
    </row>
    <row r="282" spans="1:4" ht="24" customHeight="1" thickBot="1" x14ac:dyDescent="0.25">
      <c r="A282" s="89" t="s">
        <v>12</v>
      </c>
      <c r="B282" s="113"/>
      <c r="C282" s="113"/>
      <c r="D282" s="114"/>
    </row>
    <row r="283" spans="1:4" x14ac:dyDescent="0.2">
      <c r="A283" s="85">
        <v>1</v>
      </c>
      <c r="B283" s="108">
        <v>637</v>
      </c>
      <c r="C283" s="108">
        <v>484</v>
      </c>
      <c r="D283" s="384">
        <v>153</v>
      </c>
    </row>
    <row r="284" spans="1:4" x14ac:dyDescent="0.2">
      <c r="A284" s="76">
        <v>2</v>
      </c>
      <c r="B284" s="78"/>
      <c r="C284" s="78"/>
      <c r="D284" s="110"/>
    </row>
    <row r="285" spans="1:4" x14ac:dyDescent="0.2">
      <c r="A285" s="76">
        <v>3</v>
      </c>
      <c r="B285" s="78"/>
      <c r="C285" s="78"/>
      <c r="D285" s="110"/>
    </row>
    <row r="286" spans="1:4" x14ac:dyDescent="0.2">
      <c r="A286" s="79">
        <v>4</v>
      </c>
      <c r="B286" s="81">
        <v>808</v>
      </c>
      <c r="C286" s="81">
        <v>653</v>
      </c>
      <c r="D286" s="109">
        <v>155</v>
      </c>
    </row>
    <row r="287" spans="1:4" x14ac:dyDescent="0.2">
      <c r="A287" s="79">
        <v>5</v>
      </c>
      <c r="B287" s="81">
        <v>961</v>
      </c>
      <c r="C287" s="81">
        <v>707</v>
      </c>
      <c r="D287" s="109">
        <v>254</v>
      </c>
    </row>
    <row r="288" spans="1:4" x14ac:dyDescent="0.2">
      <c r="A288" s="79">
        <v>6</v>
      </c>
      <c r="B288" s="81">
        <v>685</v>
      </c>
      <c r="C288" s="81">
        <v>542</v>
      </c>
      <c r="D288" s="109">
        <v>143</v>
      </c>
    </row>
    <row r="289" spans="1:4" x14ac:dyDescent="0.2">
      <c r="A289" s="79">
        <v>7</v>
      </c>
      <c r="B289" s="81">
        <v>879</v>
      </c>
      <c r="C289" s="81">
        <v>659</v>
      </c>
      <c r="D289" s="109">
        <v>220</v>
      </c>
    </row>
    <row r="290" spans="1:4" x14ac:dyDescent="0.2">
      <c r="A290" s="79">
        <v>8</v>
      </c>
      <c r="B290" s="81">
        <v>730</v>
      </c>
      <c r="C290" s="81">
        <v>562</v>
      </c>
      <c r="D290" s="109">
        <v>168</v>
      </c>
    </row>
    <row r="291" spans="1:4" x14ac:dyDescent="0.2">
      <c r="A291" s="76">
        <v>9</v>
      </c>
      <c r="B291" s="78"/>
      <c r="C291" s="78"/>
      <c r="D291" s="110"/>
    </row>
    <row r="292" spans="1:4" x14ac:dyDescent="0.2">
      <c r="A292" s="76">
        <v>10</v>
      </c>
      <c r="B292" s="78"/>
      <c r="C292" s="78"/>
      <c r="D292" s="110"/>
    </row>
    <row r="293" spans="1:4" x14ac:dyDescent="0.2">
      <c r="A293" s="79">
        <v>11</v>
      </c>
      <c r="B293" s="81">
        <v>876</v>
      </c>
      <c r="C293" s="81">
        <v>696</v>
      </c>
      <c r="D293" s="109">
        <v>180</v>
      </c>
    </row>
    <row r="294" spans="1:4" x14ac:dyDescent="0.2">
      <c r="A294" s="79">
        <v>12</v>
      </c>
      <c r="B294" s="81">
        <v>841</v>
      </c>
      <c r="C294" s="81">
        <v>653</v>
      </c>
      <c r="D294" s="109">
        <v>188</v>
      </c>
    </row>
    <row r="295" spans="1:4" x14ac:dyDescent="0.2">
      <c r="A295" s="79">
        <v>13</v>
      </c>
      <c r="B295" s="81">
        <v>749</v>
      </c>
      <c r="C295" s="81">
        <v>632</v>
      </c>
      <c r="D295" s="109">
        <v>117</v>
      </c>
    </row>
    <row r="296" spans="1:4" x14ac:dyDescent="0.2">
      <c r="A296" s="79">
        <v>14</v>
      </c>
      <c r="B296" s="81">
        <v>857</v>
      </c>
      <c r="C296" s="81">
        <v>654</v>
      </c>
      <c r="D296" s="109">
        <v>203</v>
      </c>
    </row>
    <row r="297" spans="1:4" x14ac:dyDescent="0.2">
      <c r="A297" s="79">
        <v>15</v>
      </c>
      <c r="B297" s="81">
        <v>717</v>
      </c>
      <c r="C297" s="81">
        <v>518</v>
      </c>
      <c r="D297" s="109">
        <v>199</v>
      </c>
    </row>
    <row r="298" spans="1:4" x14ac:dyDescent="0.2">
      <c r="A298" s="76">
        <v>16</v>
      </c>
      <c r="B298" s="78"/>
      <c r="C298" s="78"/>
      <c r="D298" s="110"/>
    </row>
    <row r="299" spans="1:4" x14ac:dyDescent="0.2">
      <c r="A299" s="76">
        <v>17</v>
      </c>
      <c r="B299" s="78"/>
      <c r="C299" s="78"/>
      <c r="D299" s="110"/>
    </row>
    <row r="300" spans="1:4" x14ac:dyDescent="0.2">
      <c r="A300" s="79">
        <v>18</v>
      </c>
      <c r="B300" s="81">
        <v>1042</v>
      </c>
      <c r="C300" s="81">
        <v>885</v>
      </c>
      <c r="D300" s="109">
        <v>157</v>
      </c>
    </row>
    <row r="301" spans="1:4" x14ac:dyDescent="0.2">
      <c r="A301" s="79">
        <v>19</v>
      </c>
      <c r="B301" s="81">
        <v>858</v>
      </c>
      <c r="C301" s="81">
        <v>668</v>
      </c>
      <c r="D301" s="109">
        <v>190</v>
      </c>
    </row>
    <row r="302" spans="1:4" x14ac:dyDescent="0.2">
      <c r="A302" s="79">
        <v>20</v>
      </c>
      <c r="B302" s="81">
        <v>757</v>
      </c>
      <c r="C302" s="81">
        <v>579</v>
      </c>
      <c r="D302" s="109">
        <v>178</v>
      </c>
    </row>
    <row r="303" spans="1:4" x14ac:dyDescent="0.2">
      <c r="A303" s="79">
        <v>21</v>
      </c>
      <c r="B303" s="81">
        <v>767</v>
      </c>
      <c r="C303" s="81">
        <v>565</v>
      </c>
      <c r="D303" s="109">
        <v>202</v>
      </c>
    </row>
    <row r="304" spans="1:4" x14ac:dyDescent="0.2">
      <c r="A304" s="79">
        <v>22</v>
      </c>
      <c r="B304" s="81">
        <v>754</v>
      </c>
      <c r="C304" s="81">
        <v>550</v>
      </c>
      <c r="D304" s="109">
        <v>204</v>
      </c>
    </row>
    <row r="305" spans="1:4" x14ac:dyDescent="0.2">
      <c r="A305" s="76">
        <v>23</v>
      </c>
      <c r="B305" s="78"/>
      <c r="C305" s="78"/>
      <c r="D305" s="110"/>
    </row>
    <row r="306" spans="1:4" x14ac:dyDescent="0.2">
      <c r="A306" s="76">
        <v>24</v>
      </c>
      <c r="B306" s="78"/>
      <c r="C306" s="78"/>
      <c r="D306" s="110"/>
    </row>
    <row r="307" spans="1:4" x14ac:dyDescent="0.2">
      <c r="A307" s="79">
        <v>25</v>
      </c>
      <c r="B307" s="81">
        <v>866</v>
      </c>
      <c r="C307" s="81">
        <v>672</v>
      </c>
      <c r="D307" s="109">
        <v>194</v>
      </c>
    </row>
    <row r="308" spans="1:4" x14ac:dyDescent="0.2">
      <c r="A308" s="79">
        <v>26</v>
      </c>
      <c r="B308" s="81">
        <v>842</v>
      </c>
      <c r="C308" s="81">
        <v>619</v>
      </c>
      <c r="D308" s="109">
        <v>223</v>
      </c>
    </row>
    <row r="309" spans="1:4" x14ac:dyDescent="0.2">
      <c r="A309" s="79">
        <v>27</v>
      </c>
      <c r="B309" s="81">
        <v>662</v>
      </c>
      <c r="C309" s="81">
        <v>480</v>
      </c>
      <c r="D309" s="109">
        <v>182</v>
      </c>
    </row>
    <row r="310" spans="1:4" x14ac:dyDescent="0.2">
      <c r="A310" s="79">
        <v>28</v>
      </c>
      <c r="B310" s="81">
        <v>851</v>
      </c>
      <c r="C310" s="81">
        <v>630</v>
      </c>
      <c r="D310" s="109">
        <v>221</v>
      </c>
    </row>
    <row r="311" spans="1:4" x14ac:dyDescent="0.2">
      <c r="A311" s="79">
        <v>29</v>
      </c>
      <c r="B311" s="81">
        <v>696</v>
      </c>
      <c r="C311" s="81">
        <v>511</v>
      </c>
      <c r="D311" s="109">
        <v>185</v>
      </c>
    </row>
    <row r="312" spans="1:4" x14ac:dyDescent="0.2">
      <c r="A312" s="76">
        <v>30</v>
      </c>
      <c r="B312" s="78"/>
      <c r="C312" s="78"/>
      <c r="D312" s="110"/>
    </row>
    <row r="313" spans="1:4" ht="13.5" thickBot="1" x14ac:dyDescent="0.25">
      <c r="A313" s="95">
        <v>31</v>
      </c>
      <c r="B313" s="96"/>
      <c r="C313" s="96"/>
      <c r="D313" s="383"/>
    </row>
    <row r="314" spans="1:4" x14ac:dyDescent="0.2">
      <c r="A314" s="101"/>
      <c r="B314" s="86"/>
      <c r="C314" s="86"/>
      <c r="D314" s="106"/>
    </row>
    <row r="315" spans="1:4" x14ac:dyDescent="0.2">
      <c r="A315" s="270" t="s">
        <v>4</v>
      </c>
      <c r="B315" s="272">
        <f>SUM(B283:B314)</f>
        <v>16835</v>
      </c>
      <c r="C315" s="272">
        <f t="shared" ref="C315:D315" si="8">SUM(C283:C314)</f>
        <v>12919</v>
      </c>
      <c r="D315" s="382">
        <f t="shared" si="8"/>
        <v>3916</v>
      </c>
    </row>
    <row r="316" spans="1:4" ht="13.5" thickBot="1" x14ac:dyDescent="0.25">
      <c r="A316" s="107"/>
      <c r="B316" s="88"/>
      <c r="C316" s="88"/>
      <c r="D316" s="355"/>
    </row>
    <row r="317" spans="1:4" ht="24" customHeight="1" thickBot="1" x14ac:dyDescent="0.25">
      <c r="A317" s="89" t="s">
        <v>13</v>
      </c>
      <c r="B317" s="113"/>
      <c r="C317" s="113"/>
      <c r="D317" s="114"/>
    </row>
    <row r="318" spans="1:4" x14ac:dyDescent="0.2">
      <c r="A318" s="73">
        <v>1</v>
      </c>
      <c r="B318" s="104"/>
      <c r="C318" s="104"/>
      <c r="D318" s="385"/>
    </row>
    <row r="319" spans="1:4" x14ac:dyDescent="0.2">
      <c r="A319" s="79">
        <v>2</v>
      </c>
      <c r="B319" s="81">
        <v>821</v>
      </c>
      <c r="C319" s="81">
        <v>629</v>
      </c>
      <c r="D319" s="109">
        <v>192</v>
      </c>
    </row>
    <row r="320" spans="1:4" x14ac:dyDescent="0.2">
      <c r="A320" s="79">
        <v>3</v>
      </c>
      <c r="B320" s="81">
        <v>811</v>
      </c>
      <c r="C320" s="81">
        <v>602</v>
      </c>
      <c r="D320" s="109">
        <v>209</v>
      </c>
    </row>
    <row r="321" spans="1:4" x14ac:dyDescent="0.2">
      <c r="A321" s="79">
        <v>4</v>
      </c>
      <c r="B321" s="81">
        <v>726</v>
      </c>
      <c r="C321" s="81">
        <v>569</v>
      </c>
      <c r="D321" s="109">
        <v>157</v>
      </c>
    </row>
    <row r="322" spans="1:4" x14ac:dyDescent="0.2">
      <c r="A322" s="79">
        <v>5</v>
      </c>
      <c r="B322" s="81">
        <v>892</v>
      </c>
      <c r="C322" s="81">
        <v>605</v>
      </c>
      <c r="D322" s="109">
        <v>287</v>
      </c>
    </row>
    <row r="323" spans="1:4" x14ac:dyDescent="0.2">
      <c r="A323" s="79">
        <v>6</v>
      </c>
      <c r="B323" s="81">
        <v>689</v>
      </c>
      <c r="C323" s="81">
        <v>498</v>
      </c>
      <c r="D323" s="109">
        <v>191</v>
      </c>
    </row>
    <row r="324" spans="1:4" x14ac:dyDescent="0.2">
      <c r="A324" s="76">
        <v>7</v>
      </c>
      <c r="B324" s="78"/>
      <c r="C324" s="78"/>
      <c r="D324" s="110"/>
    </row>
    <row r="325" spans="1:4" x14ac:dyDescent="0.2">
      <c r="A325" s="76">
        <v>8</v>
      </c>
      <c r="B325" s="78"/>
      <c r="C325" s="78"/>
      <c r="D325" s="110"/>
    </row>
    <row r="326" spans="1:4" x14ac:dyDescent="0.2">
      <c r="A326" s="79">
        <v>9</v>
      </c>
      <c r="B326" s="81">
        <v>914</v>
      </c>
      <c r="C326" s="81">
        <v>705</v>
      </c>
      <c r="D326" s="109">
        <v>209</v>
      </c>
    </row>
    <row r="327" spans="1:4" x14ac:dyDescent="0.2">
      <c r="A327" s="79">
        <v>10</v>
      </c>
      <c r="B327" s="81">
        <v>940</v>
      </c>
      <c r="C327" s="81">
        <v>732</v>
      </c>
      <c r="D327" s="109">
        <v>208</v>
      </c>
    </row>
    <row r="328" spans="1:4" x14ac:dyDescent="0.2">
      <c r="A328" s="79">
        <v>11</v>
      </c>
      <c r="B328" s="81">
        <v>732</v>
      </c>
      <c r="C328" s="81">
        <v>565</v>
      </c>
      <c r="D328" s="109">
        <v>167</v>
      </c>
    </row>
    <row r="329" spans="1:4" x14ac:dyDescent="0.2">
      <c r="A329" s="79">
        <v>12</v>
      </c>
      <c r="B329" s="81">
        <v>875</v>
      </c>
      <c r="C329" s="81">
        <v>654</v>
      </c>
      <c r="D329" s="109">
        <v>221</v>
      </c>
    </row>
    <row r="330" spans="1:4" x14ac:dyDescent="0.2">
      <c r="A330" s="79">
        <v>13</v>
      </c>
      <c r="B330" s="81">
        <v>721</v>
      </c>
      <c r="C330" s="81">
        <v>537</v>
      </c>
      <c r="D330" s="109">
        <v>184</v>
      </c>
    </row>
    <row r="331" spans="1:4" x14ac:dyDescent="0.2">
      <c r="A331" s="76">
        <v>14</v>
      </c>
      <c r="B331" s="78"/>
      <c r="C331" s="78"/>
      <c r="D331" s="110"/>
    </row>
    <row r="332" spans="1:4" x14ac:dyDescent="0.2">
      <c r="A332" s="76">
        <v>15</v>
      </c>
      <c r="B332" s="78"/>
      <c r="C332" s="78"/>
      <c r="D332" s="110"/>
    </row>
    <row r="333" spans="1:4" x14ac:dyDescent="0.2">
      <c r="A333" s="79">
        <v>16</v>
      </c>
      <c r="B333" s="81">
        <v>932</v>
      </c>
      <c r="C333" s="81">
        <v>777</v>
      </c>
      <c r="D333" s="109">
        <v>155</v>
      </c>
    </row>
    <row r="334" spans="1:4" x14ac:dyDescent="0.2">
      <c r="A334" s="79">
        <v>17</v>
      </c>
      <c r="B334" s="81">
        <v>994</v>
      </c>
      <c r="C334" s="81">
        <v>797</v>
      </c>
      <c r="D334" s="109">
        <v>197</v>
      </c>
    </row>
    <row r="335" spans="1:4" x14ac:dyDescent="0.2">
      <c r="A335" s="79">
        <v>18</v>
      </c>
      <c r="B335" s="81">
        <v>777</v>
      </c>
      <c r="C335" s="81">
        <v>608</v>
      </c>
      <c r="D335" s="109">
        <v>169</v>
      </c>
    </row>
    <row r="336" spans="1:4" x14ac:dyDescent="0.2">
      <c r="A336" s="79">
        <v>19</v>
      </c>
      <c r="B336" s="81">
        <v>934</v>
      </c>
      <c r="C336" s="81">
        <v>709</v>
      </c>
      <c r="D336" s="109">
        <v>225</v>
      </c>
    </row>
    <row r="337" spans="1:4" x14ac:dyDescent="0.2">
      <c r="A337" s="79">
        <v>20</v>
      </c>
      <c r="B337" s="81">
        <v>883</v>
      </c>
      <c r="C337" s="81">
        <v>714</v>
      </c>
      <c r="D337" s="109">
        <v>169</v>
      </c>
    </row>
    <row r="338" spans="1:4" x14ac:dyDescent="0.2">
      <c r="A338" s="76">
        <v>21</v>
      </c>
      <c r="B338" s="78"/>
      <c r="C338" s="78"/>
      <c r="D338" s="110"/>
    </row>
    <row r="339" spans="1:4" x14ac:dyDescent="0.2">
      <c r="A339" s="76">
        <v>22</v>
      </c>
      <c r="B339" s="78"/>
      <c r="C339" s="78"/>
      <c r="D339" s="110"/>
    </row>
    <row r="340" spans="1:4" x14ac:dyDescent="0.2">
      <c r="A340" s="79">
        <v>23</v>
      </c>
      <c r="B340" s="81">
        <v>892</v>
      </c>
      <c r="C340" s="81">
        <v>749</v>
      </c>
      <c r="D340" s="109">
        <v>143</v>
      </c>
    </row>
    <row r="341" spans="1:4" x14ac:dyDescent="0.2">
      <c r="A341" s="79">
        <v>24</v>
      </c>
      <c r="B341" s="81">
        <v>970</v>
      </c>
      <c r="C341" s="81">
        <v>800</v>
      </c>
      <c r="D341" s="109">
        <v>170</v>
      </c>
    </row>
    <row r="342" spans="1:4" x14ac:dyDescent="0.2">
      <c r="A342" s="79">
        <v>25</v>
      </c>
      <c r="B342" s="81">
        <v>706</v>
      </c>
      <c r="C342" s="81">
        <v>596</v>
      </c>
      <c r="D342" s="109">
        <v>110</v>
      </c>
    </row>
    <row r="343" spans="1:4" x14ac:dyDescent="0.2">
      <c r="A343" s="79">
        <v>26</v>
      </c>
      <c r="B343" s="81">
        <v>792</v>
      </c>
      <c r="C343" s="81">
        <v>660</v>
      </c>
      <c r="D343" s="109">
        <v>132</v>
      </c>
    </row>
    <row r="344" spans="1:4" x14ac:dyDescent="0.2">
      <c r="A344" s="79">
        <v>27</v>
      </c>
      <c r="B344" s="81">
        <v>625</v>
      </c>
      <c r="C344" s="81">
        <v>502</v>
      </c>
      <c r="D344" s="109">
        <v>123</v>
      </c>
    </row>
    <row r="345" spans="1:4" x14ac:dyDescent="0.2">
      <c r="A345" s="76">
        <v>28</v>
      </c>
      <c r="B345" s="78"/>
      <c r="C345" s="78"/>
      <c r="D345" s="110"/>
    </row>
    <row r="346" spans="1:4" x14ac:dyDescent="0.2">
      <c r="A346" s="76">
        <v>29</v>
      </c>
      <c r="B346" s="78"/>
      <c r="C346" s="78"/>
      <c r="D346" s="110"/>
    </row>
    <row r="347" spans="1:4" x14ac:dyDescent="0.2">
      <c r="A347" s="76">
        <v>30</v>
      </c>
      <c r="B347" s="78"/>
      <c r="C347" s="78"/>
      <c r="D347" s="110"/>
    </row>
    <row r="348" spans="1:4" ht="13.5" thickBot="1" x14ac:dyDescent="0.25">
      <c r="A348" s="95">
        <v>31</v>
      </c>
      <c r="B348" s="96"/>
      <c r="C348" s="97"/>
      <c r="D348" s="383"/>
    </row>
    <row r="349" spans="1:4" x14ac:dyDescent="0.2">
      <c r="A349" s="101"/>
      <c r="B349" s="86"/>
      <c r="C349" s="86"/>
      <c r="D349" s="106"/>
    </row>
    <row r="350" spans="1:4" x14ac:dyDescent="0.2">
      <c r="A350" s="270" t="s">
        <v>4</v>
      </c>
      <c r="B350" s="272">
        <f>SUM(B318:B349)</f>
        <v>16626</v>
      </c>
      <c r="C350" s="272">
        <f t="shared" ref="C350:D350" si="9">SUM(C318:C349)</f>
        <v>13008</v>
      </c>
      <c r="D350" s="382">
        <f t="shared" si="9"/>
        <v>3618</v>
      </c>
    </row>
    <row r="351" spans="1:4" ht="13.5" thickBot="1" x14ac:dyDescent="0.25">
      <c r="A351" s="107"/>
      <c r="B351" s="87"/>
      <c r="C351" s="87"/>
      <c r="D351" s="386"/>
    </row>
    <row r="352" spans="1:4" ht="24" customHeight="1" thickBot="1" x14ac:dyDescent="0.25">
      <c r="A352" s="89" t="s">
        <v>14</v>
      </c>
      <c r="B352" s="113"/>
      <c r="C352" s="113"/>
      <c r="D352" s="114"/>
    </row>
    <row r="353" spans="1:4" x14ac:dyDescent="0.2">
      <c r="A353" s="73">
        <v>1</v>
      </c>
      <c r="B353" s="75"/>
      <c r="C353" s="75"/>
      <c r="D353" s="118"/>
    </row>
    <row r="354" spans="1:4" x14ac:dyDescent="0.2">
      <c r="A354" s="79">
        <v>2</v>
      </c>
      <c r="B354" s="93">
        <v>725</v>
      </c>
      <c r="C354" s="81">
        <v>633</v>
      </c>
      <c r="D354" s="387">
        <v>92</v>
      </c>
    </row>
    <row r="355" spans="1:4" x14ac:dyDescent="0.2">
      <c r="A355" s="79">
        <v>3</v>
      </c>
      <c r="B355" s="81">
        <v>435</v>
      </c>
      <c r="C355" s="81">
        <v>364</v>
      </c>
      <c r="D355" s="109">
        <v>71</v>
      </c>
    </row>
    <row r="356" spans="1:4" x14ac:dyDescent="0.2">
      <c r="A356" s="76">
        <v>4</v>
      </c>
      <c r="B356" s="78"/>
      <c r="C356" s="78"/>
      <c r="D356" s="110"/>
    </row>
    <row r="357" spans="1:4" x14ac:dyDescent="0.2">
      <c r="A357" s="76">
        <v>5</v>
      </c>
      <c r="B357" s="78"/>
      <c r="C357" s="78"/>
      <c r="D357" s="110"/>
    </row>
    <row r="358" spans="1:4" x14ac:dyDescent="0.2">
      <c r="A358" s="79">
        <v>6</v>
      </c>
      <c r="B358" s="81">
        <v>954</v>
      </c>
      <c r="C358" s="81">
        <v>780</v>
      </c>
      <c r="D358" s="109">
        <v>174</v>
      </c>
    </row>
    <row r="359" spans="1:4" x14ac:dyDescent="0.2">
      <c r="A359" s="79">
        <v>7</v>
      </c>
      <c r="B359" s="81">
        <v>957</v>
      </c>
      <c r="C359" s="81">
        <v>785</v>
      </c>
      <c r="D359" s="109">
        <v>172</v>
      </c>
    </row>
    <row r="360" spans="1:4" x14ac:dyDescent="0.2">
      <c r="A360" s="79">
        <v>8</v>
      </c>
      <c r="B360" s="81">
        <v>760</v>
      </c>
      <c r="C360" s="81">
        <v>606</v>
      </c>
      <c r="D360" s="109">
        <v>154</v>
      </c>
    </row>
    <row r="361" spans="1:4" x14ac:dyDescent="0.2">
      <c r="A361" s="79">
        <v>9</v>
      </c>
      <c r="B361" s="81">
        <v>1049</v>
      </c>
      <c r="C361" s="81">
        <v>855</v>
      </c>
      <c r="D361" s="109">
        <v>194</v>
      </c>
    </row>
    <row r="362" spans="1:4" x14ac:dyDescent="0.2">
      <c r="A362" s="79">
        <v>10</v>
      </c>
      <c r="B362" s="81">
        <v>814</v>
      </c>
      <c r="C362" s="81">
        <v>654</v>
      </c>
      <c r="D362" s="109">
        <v>160</v>
      </c>
    </row>
    <row r="363" spans="1:4" x14ac:dyDescent="0.2">
      <c r="A363" s="76">
        <v>11</v>
      </c>
      <c r="B363" s="78"/>
      <c r="C363" s="78"/>
      <c r="D363" s="110"/>
    </row>
    <row r="364" spans="1:4" x14ac:dyDescent="0.2">
      <c r="A364" s="76">
        <v>12</v>
      </c>
      <c r="B364" s="78"/>
      <c r="C364" s="78"/>
      <c r="D364" s="110"/>
    </row>
    <row r="365" spans="1:4" x14ac:dyDescent="0.2">
      <c r="A365" s="79">
        <v>13</v>
      </c>
      <c r="B365" s="81">
        <v>991</v>
      </c>
      <c r="C365" s="81">
        <v>839</v>
      </c>
      <c r="D365" s="109">
        <v>152</v>
      </c>
    </row>
    <row r="366" spans="1:4" x14ac:dyDescent="0.2">
      <c r="A366" s="79">
        <v>14</v>
      </c>
      <c r="B366" s="81">
        <v>882</v>
      </c>
      <c r="C366" s="81">
        <v>701</v>
      </c>
      <c r="D366" s="109">
        <v>181</v>
      </c>
    </row>
    <row r="367" spans="1:4" x14ac:dyDescent="0.2">
      <c r="A367" s="79">
        <v>15</v>
      </c>
      <c r="B367" s="81">
        <v>769</v>
      </c>
      <c r="C367" s="81">
        <v>634</v>
      </c>
      <c r="D367" s="109">
        <v>135</v>
      </c>
    </row>
    <row r="368" spans="1:4" x14ac:dyDescent="0.2">
      <c r="A368" s="79">
        <v>16</v>
      </c>
      <c r="B368" s="81">
        <v>983</v>
      </c>
      <c r="C368" s="81">
        <v>806</v>
      </c>
      <c r="D368" s="109">
        <v>177</v>
      </c>
    </row>
    <row r="369" spans="1:4" x14ac:dyDescent="0.2">
      <c r="A369" s="79">
        <v>17</v>
      </c>
      <c r="B369" s="81">
        <v>740</v>
      </c>
      <c r="C369" s="81">
        <v>582</v>
      </c>
      <c r="D369" s="109">
        <v>158</v>
      </c>
    </row>
    <row r="370" spans="1:4" x14ac:dyDescent="0.2">
      <c r="A370" s="76">
        <v>18</v>
      </c>
      <c r="B370" s="78"/>
      <c r="C370" s="78"/>
      <c r="D370" s="110"/>
    </row>
    <row r="371" spans="1:4" x14ac:dyDescent="0.2">
      <c r="A371" s="76">
        <v>19</v>
      </c>
      <c r="B371" s="78"/>
      <c r="C371" s="78"/>
      <c r="D371" s="110"/>
    </row>
    <row r="372" spans="1:4" x14ac:dyDescent="0.2">
      <c r="A372" s="79">
        <v>20</v>
      </c>
      <c r="B372" s="81">
        <v>998</v>
      </c>
      <c r="C372" s="81">
        <v>838</v>
      </c>
      <c r="D372" s="109">
        <v>160</v>
      </c>
    </row>
    <row r="373" spans="1:4" x14ac:dyDescent="0.2">
      <c r="A373" s="79">
        <v>21</v>
      </c>
      <c r="B373" s="81">
        <v>1038</v>
      </c>
      <c r="C373" s="81">
        <v>848</v>
      </c>
      <c r="D373" s="109">
        <v>190</v>
      </c>
    </row>
    <row r="374" spans="1:4" x14ac:dyDescent="0.2">
      <c r="A374" s="79">
        <v>22</v>
      </c>
      <c r="B374" s="81">
        <v>842</v>
      </c>
      <c r="C374" s="81">
        <v>691</v>
      </c>
      <c r="D374" s="109">
        <v>151</v>
      </c>
    </row>
    <row r="375" spans="1:4" x14ac:dyDescent="0.2">
      <c r="A375" s="79">
        <v>23</v>
      </c>
      <c r="B375" s="81">
        <v>904</v>
      </c>
      <c r="C375" s="81">
        <v>736</v>
      </c>
      <c r="D375" s="109">
        <v>168</v>
      </c>
    </row>
    <row r="376" spans="1:4" x14ac:dyDescent="0.2">
      <c r="A376" s="79">
        <v>24</v>
      </c>
      <c r="B376" s="81">
        <v>717</v>
      </c>
      <c r="C376" s="81">
        <v>574</v>
      </c>
      <c r="D376" s="109">
        <v>143</v>
      </c>
    </row>
    <row r="377" spans="1:4" x14ac:dyDescent="0.2">
      <c r="A377" s="76">
        <v>25</v>
      </c>
      <c r="B377" s="78"/>
      <c r="C377" s="78"/>
      <c r="D377" s="110"/>
    </row>
    <row r="378" spans="1:4" x14ac:dyDescent="0.2">
      <c r="A378" s="76">
        <v>26</v>
      </c>
      <c r="B378" s="78"/>
      <c r="C378" s="110"/>
      <c r="D378" s="110"/>
    </row>
    <row r="379" spans="1:4" x14ac:dyDescent="0.2">
      <c r="A379" s="79">
        <v>27</v>
      </c>
      <c r="B379" s="81">
        <v>974</v>
      </c>
      <c r="C379" s="81">
        <v>806</v>
      </c>
      <c r="D379" s="109">
        <v>168</v>
      </c>
    </row>
    <row r="380" spans="1:4" x14ac:dyDescent="0.2">
      <c r="A380" s="79">
        <v>28</v>
      </c>
      <c r="B380" s="81">
        <v>994</v>
      </c>
      <c r="C380" s="81">
        <v>823</v>
      </c>
      <c r="D380" s="109">
        <v>171</v>
      </c>
    </row>
    <row r="381" spans="1:4" x14ac:dyDescent="0.2">
      <c r="A381" s="79">
        <v>29</v>
      </c>
      <c r="B381" s="81">
        <v>767</v>
      </c>
      <c r="C381" s="81">
        <v>603</v>
      </c>
      <c r="D381" s="109">
        <v>164</v>
      </c>
    </row>
    <row r="382" spans="1:4" x14ac:dyDescent="0.2">
      <c r="A382" s="79">
        <v>30</v>
      </c>
      <c r="B382" s="81">
        <v>895</v>
      </c>
      <c r="C382" s="81">
        <v>741</v>
      </c>
      <c r="D382" s="109">
        <v>154</v>
      </c>
    </row>
    <row r="383" spans="1:4" ht="13.5" thickBot="1" x14ac:dyDescent="0.25">
      <c r="A383" s="95">
        <v>31</v>
      </c>
      <c r="B383" s="94"/>
      <c r="C383" s="94"/>
      <c r="D383" s="356"/>
    </row>
    <row r="384" spans="1:4" x14ac:dyDescent="0.2">
      <c r="A384" s="101"/>
      <c r="B384" s="86"/>
      <c r="C384" s="86"/>
      <c r="D384" s="106"/>
    </row>
    <row r="385" spans="1:4" x14ac:dyDescent="0.2">
      <c r="A385" s="270" t="s">
        <v>4</v>
      </c>
      <c r="B385" s="272">
        <f>SUM(B353:B384)</f>
        <v>18188</v>
      </c>
      <c r="C385" s="272">
        <f t="shared" ref="C385:D385" si="10">SUM(C353:C384)</f>
        <v>14899</v>
      </c>
      <c r="D385" s="382">
        <f t="shared" si="10"/>
        <v>3289</v>
      </c>
    </row>
    <row r="386" spans="1:4" ht="13.5" thickBot="1" x14ac:dyDescent="0.25">
      <c r="A386" s="107"/>
      <c r="B386" s="88"/>
      <c r="C386" s="88"/>
      <c r="D386" s="355"/>
    </row>
    <row r="387" spans="1:4" ht="24" customHeight="1" thickBot="1" x14ac:dyDescent="0.25">
      <c r="A387" s="89" t="s">
        <v>15</v>
      </c>
      <c r="B387" s="119"/>
      <c r="C387" s="119"/>
      <c r="D387" s="120"/>
    </row>
    <row r="388" spans="1:4" x14ac:dyDescent="0.2">
      <c r="A388" s="85">
        <v>1</v>
      </c>
      <c r="B388" s="81">
        <v>832</v>
      </c>
      <c r="C388" s="81">
        <v>723</v>
      </c>
      <c r="D388" s="109">
        <v>109</v>
      </c>
    </row>
    <row r="389" spans="1:4" x14ac:dyDescent="0.2">
      <c r="A389" s="76">
        <v>2</v>
      </c>
      <c r="B389" s="78"/>
      <c r="C389" s="78"/>
      <c r="D389" s="110"/>
    </row>
    <row r="390" spans="1:4" x14ac:dyDescent="0.2">
      <c r="A390" s="76">
        <v>3</v>
      </c>
      <c r="B390" s="78"/>
      <c r="C390" s="78"/>
      <c r="D390" s="110"/>
    </row>
    <row r="391" spans="1:4" x14ac:dyDescent="0.2">
      <c r="A391" s="79">
        <v>4</v>
      </c>
      <c r="B391" s="81">
        <v>976</v>
      </c>
      <c r="C391" s="81">
        <v>812</v>
      </c>
      <c r="D391" s="109">
        <v>164</v>
      </c>
    </row>
    <row r="392" spans="1:4" x14ac:dyDescent="0.2">
      <c r="A392" s="79">
        <v>5</v>
      </c>
      <c r="B392" s="81">
        <v>926</v>
      </c>
      <c r="C392" s="81">
        <v>745</v>
      </c>
      <c r="D392" s="109">
        <v>181</v>
      </c>
    </row>
    <row r="393" spans="1:4" x14ac:dyDescent="0.2">
      <c r="A393" s="79">
        <v>6</v>
      </c>
      <c r="B393" s="81">
        <v>721</v>
      </c>
      <c r="C393" s="81">
        <v>583</v>
      </c>
      <c r="D393" s="109">
        <v>138</v>
      </c>
    </row>
    <row r="394" spans="1:4" x14ac:dyDescent="0.2">
      <c r="A394" s="79">
        <v>7</v>
      </c>
      <c r="B394" s="81">
        <v>890</v>
      </c>
      <c r="C394" s="81">
        <v>720</v>
      </c>
      <c r="D394" s="109">
        <v>170</v>
      </c>
    </row>
    <row r="395" spans="1:4" x14ac:dyDescent="0.2">
      <c r="A395" s="79">
        <v>8</v>
      </c>
      <c r="B395" s="81">
        <v>751</v>
      </c>
      <c r="C395" s="81">
        <v>615</v>
      </c>
      <c r="D395" s="109">
        <v>136</v>
      </c>
    </row>
    <row r="396" spans="1:4" x14ac:dyDescent="0.2">
      <c r="A396" s="76">
        <v>9</v>
      </c>
      <c r="B396" s="78"/>
      <c r="C396" s="78"/>
      <c r="D396" s="110"/>
    </row>
    <row r="397" spans="1:4" x14ac:dyDescent="0.2">
      <c r="A397" s="76">
        <v>10</v>
      </c>
      <c r="B397" s="78"/>
      <c r="C397" s="78"/>
      <c r="D397" s="110"/>
    </row>
    <row r="398" spans="1:4" x14ac:dyDescent="0.2">
      <c r="A398" s="79">
        <v>11</v>
      </c>
      <c r="B398" s="81">
        <v>934</v>
      </c>
      <c r="C398" s="81">
        <v>770</v>
      </c>
      <c r="D398" s="109">
        <v>164</v>
      </c>
    </row>
    <row r="399" spans="1:4" x14ac:dyDescent="0.2">
      <c r="A399" s="79">
        <v>12</v>
      </c>
      <c r="B399" s="81">
        <v>748</v>
      </c>
      <c r="C399" s="81">
        <v>598</v>
      </c>
      <c r="D399" s="109">
        <v>150</v>
      </c>
    </row>
    <row r="400" spans="1:4" x14ac:dyDescent="0.2">
      <c r="A400" s="79">
        <v>13</v>
      </c>
      <c r="B400" s="81">
        <v>777</v>
      </c>
      <c r="C400" s="81">
        <v>635</v>
      </c>
      <c r="D400" s="109">
        <v>142</v>
      </c>
    </row>
    <row r="401" spans="1:4" x14ac:dyDescent="0.2">
      <c r="A401" s="79">
        <v>14</v>
      </c>
      <c r="B401" s="81">
        <v>920</v>
      </c>
      <c r="C401" s="81">
        <v>815</v>
      </c>
      <c r="D401" s="109">
        <v>105</v>
      </c>
    </row>
    <row r="402" spans="1:4" x14ac:dyDescent="0.2">
      <c r="A402" s="79">
        <v>15</v>
      </c>
      <c r="B402" s="81">
        <v>659</v>
      </c>
      <c r="C402" s="81">
        <v>522</v>
      </c>
      <c r="D402" s="109">
        <v>137</v>
      </c>
    </row>
    <row r="403" spans="1:4" x14ac:dyDescent="0.2">
      <c r="A403" s="76">
        <v>16</v>
      </c>
      <c r="B403" s="78"/>
      <c r="C403" s="78"/>
      <c r="D403" s="110"/>
    </row>
    <row r="404" spans="1:4" x14ac:dyDescent="0.2">
      <c r="A404" s="76">
        <v>17</v>
      </c>
      <c r="B404" s="78"/>
      <c r="C404" s="78"/>
      <c r="D404" s="110"/>
    </row>
    <row r="405" spans="1:4" x14ac:dyDescent="0.2">
      <c r="A405" s="79">
        <v>18</v>
      </c>
      <c r="B405" s="81">
        <v>792</v>
      </c>
      <c r="C405" s="81">
        <v>653</v>
      </c>
      <c r="D405" s="109">
        <v>139</v>
      </c>
    </row>
    <row r="406" spans="1:4" x14ac:dyDescent="0.2">
      <c r="A406" s="79">
        <v>19</v>
      </c>
      <c r="B406" s="81">
        <v>685</v>
      </c>
      <c r="C406" s="81">
        <v>541</v>
      </c>
      <c r="D406" s="109">
        <v>144</v>
      </c>
    </row>
    <row r="407" spans="1:4" x14ac:dyDescent="0.2">
      <c r="A407" s="79">
        <v>20</v>
      </c>
      <c r="B407" s="81">
        <v>561</v>
      </c>
      <c r="C407" s="81">
        <v>452</v>
      </c>
      <c r="D407" s="109">
        <v>109</v>
      </c>
    </row>
    <row r="408" spans="1:4" x14ac:dyDescent="0.2">
      <c r="A408" s="79">
        <v>21</v>
      </c>
      <c r="B408" s="81">
        <v>579</v>
      </c>
      <c r="C408" s="81">
        <v>494</v>
      </c>
      <c r="D408" s="109">
        <v>85</v>
      </c>
    </row>
    <row r="409" spans="1:4" x14ac:dyDescent="0.2">
      <c r="A409" s="76">
        <v>22</v>
      </c>
      <c r="B409" s="78"/>
      <c r="C409" s="78"/>
      <c r="D409" s="110"/>
    </row>
    <row r="410" spans="1:4" x14ac:dyDescent="0.2">
      <c r="A410" s="76">
        <v>23</v>
      </c>
      <c r="B410" s="78"/>
      <c r="C410" s="78"/>
      <c r="D410" s="110"/>
    </row>
    <row r="411" spans="1:4" x14ac:dyDescent="0.2">
      <c r="A411" s="76">
        <v>24</v>
      </c>
      <c r="B411" s="78"/>
      <c r="C411" s="78"/>
      <c r="D411" s="110"/>
    </row>
    <row r="412" spans="1:4" x14ac:dyDescent="0.2">
      <c r="A412" s="76">
        <v>25</v>
      </c>
      <c r="B412" s="78"/>
      <c r="C412" s="78"/>
      <c r="D412" s="110"/>
    </row>
    <row r="413" spans="1:4" x14ac:dyDescent="0.2">
      <c r="A413" s="76">
        <v>26</v>
      </c>
      <c r="B413" s="78"/>
      <c r="C413" s="78"/>
      <c r="D413" s="110"/>
    </row>
    <row r="414" spans="1:4" x14ac:dyDescent="0.2">
      <c r="A414" s="76">
        <v>27</v>
      </c>
      <c r="B414" s="78"/>
      <c r="C414" s="78"/>
      <c r="D414" s="110"/>
    </row>
    <row r="415" spans="1:4" x14ac:dyDescent="0.2">
      <c r="A415" s="76">
        <v>28</v>
      </c>
      <c r="B415" s="78"/>
      <c r="C415" s="78"/>
      <c r="D415" s="110"/>
    </row>
    <row r="416" spans="1:4" x14ac:dyDescent="0.2">
      <c r="A416" s="76">
        <v>29</v>
      </c>
      <c r="B416" s="78"/>
      <c r="C416" s="78"/>
      <c r="D416" s="110"/>
    </row>
    <row r="417" spans="1:4" x14ac:dyDescent="0.2">
      <c r="A417" s="76">
        <v>30</v>
      </c>
      <c r="B417" s="78"/>
      <c r="C417" s="78"/>
      <c r="D417" s="110"/>
    </row>
    <row r="418" spans="1:4" ht="13.5" thickBot="1" x14ac:dyDescent="0.25">
      <c r="A418" s="95">
        <v>31</v>
      </c>
      <c r="B418" s="78"/>
      <c r="C418" s="78"/>
      <c r="D418" s="110"/>
    </row>
    <row r="419" spans="1:4" x14ac:dyDescent="0.2">
      <c r="A419" s="121"/>
      <c r="B419" s="86"/>
      <c r="C419" s="86"/>
      <c r="D419" s="106"/>
    </row>
    <row r="420" spans="1:4" x14ac:dyDescent="0.2">
      <c r="A420" s="274" t="s">
        <v>4</v>
      </c>
      <c r="B420" s="272">
        <f>SUM(B388:B419)</f>
        <v>11751</v>
      </c>
      <c r="C420" s="272">
        <f t="shared" ref="C420:D420" si="11">SUM(C388:C419)</f>
        <v>9678</v>
      </c>
      <c r="D420" s="382">
        <f t="shared" si="11"/>
        <v>2073</v>
      </c>
    </row>
    <row r="421" spans="1:4" ht="13.5" thickBot="1" x14ac:dyDescent="0.25">
      <c r="A421" s="122"/>
      <c r="B421" s="88"/>
      <c r="C421" s="88"/>
      <c r="D421" s="355"/>
    </row>
    <row r="422" spans="1:4" x14ac:dyDescent="0.2">
      <c r="B422" s="72"/>
      <c r="C422" s="72"/>
    </row>
    <row r="423" spans="1:4" x14ac:dyDescent="0.2">
      <c r="B423" s="72"/>
      <c r="C423" s="72"/>
    </row>
    <row r="424" spans="1:4" x14ac:dyDescent="0.2">
      <c r="A424" s="275" t="s">
        <v>16</v>
      </c>
      <c r="B424" s="269">
        <f>B35+B70+B105+B140+B175+B210+B245+B280+B315+B350+B385+B420</f>
        <v>189153</v>
      </c>
      <c r="C424" s="269">
        <f t="shared" ref="C424:D424" si="12">C35+C70+C105+C140+C175+C210+C245+C280+C315+C350+C385+C420</f>
        <v>151195</v>
      </c>
      <c r="D424" s="269">
        <f t="shared" si="12"/>
        <v>37958</v>
      </c>
    </row>
    <row r="425" spans="1:4" x14ac:dyDescent="0.2">
      <c r="B425" s="72"/>
      <c r="C425" s="72"/>
    </row>
    <row r="426" spans="1:4" s="390" customFormat="1" ht="13.5" thickBot="1" x14ac:dyDescent="0.25">
      <c r="A426" s="388"/>
      <c r="B426" s="388"/>
      <c r="C426" s="389"/>
      <c r="D426" s="388"/>
    </row>
    <row r="427" spans="1:4" x14ac:dyDescent="0.2">
      <c r="A427" s="391" t="s">
        <v>3</v>
      </c>
      <c r="B427" s="86">
        <f>B35</f>
        <v>17923</v>
      </c>
      <c r="C427" s="86">
        <f t="shared" ref="C427:D427" si="13">C35</f>
        <v>14967</v>
      </c>
      <c r="D427" s="106">
        <f t="shared" si="13"/>
        <v>2956</v>
      </c>
    </row>
    <row r="428" spans="1:4" x14ac:dyDescent="0.2">
      <c r="A428" s="392" t="s">
        <v>159</v>
      </c>
      <c r="B428" s="81">
        <f>B70</f>
        <v>15546</v>
      </c>
      <c r="C428" s="81">
        <f t="shared" ref="C428:D428" si="14">C70</f>
        <v>12695</v>
      </c>
      <c r="D428" s="109">
        <f t="shared" si="14"/>
        <v>2851</v>
      </c>
    </row>
    <row r="429" spans="1:4" x14ac:dyDescent="0.2">
      <c r="A429" s="392" t="s">
        <v>6</v>
      </c>
      <c r="B429" s="81">
        <f>B105</f>
        <v>18787</v>
      </c>
      <c r="C429" s="81">
        <f t="shared" ref="C429:D429" si="15">C105</f>
        <v>14964</v>
      </c>
      <c r="D429" s="109">
        <f t="shared" si="15"/>
        <v>3823</v>
      </c>
    </row>
    <row r="430" spans="1:4" x14ac:dyDescent="0.2">
      <c r="A430" s="392" t="s">
        <v>7</v>
      </c>
      <c r="B430" s="81">
        <f>B140</f>
        <v>13673</v>
      </c>
      <c r="C430" s="81">
        <f t="shared" ref="C430:D430" si="16">C140</f>
        <v>10958</v>
      </c>
      <c r="D430" s="109">
        <f t="shared" si="16"/>
        <v>2715</v>
      </c>
    </row>
    <row r="431" spans="1:4" x14ac:dyDescent="0.2">
      <c r="A431" s="392" t="s">
        <v>8</v>
      </c>
      <c r="B431" s="81">
        <f>B175</f>
        <v>14008</v>
      </c>
      <c r="C431" s="81">
        <f t="shared" ref="C431:D431" si="17">C175</f>
        <v>11021</v>
      </c>
      <c r="D431" s="109">
        <f t="shared" si="17"/>
        <v>2987</v>
      </c>
    </row>
    <row r="432" spans="1:4" x14ac:dyDescent="0.2">
      <c r="A432" s="392" t="s">
        <v>9</v>
      </c>
      <c r="B432" s="81">
        <f>B210</f>
        <v>18253</v>
      </c>
      <c r="C432" s="81">
        <f t="shared" ref="C432:D432" si="18">C210</f>
        <v>13934</v>
      </c>
      <c r="D432" s="109">
        <f t="shared" si="18"/>
        <v>4319</v>
      </c>
    </row>
    <row r="433" spans="1:4" x14ac:dyDescent="0.2">
      <c r="A433" s="392" t="s">
        <v>10</v>
      </c>
      <c r="B433" s="81">
        <f>B245</f>
        <v>14477</v>
      </c>
      <c r="C433" s="81">
        <f t="shared" ref="C433:D433" si="19">C245</f>
        <v>11491</v>
      </c>
      <c r="D433" s="109">
        <f t="shared" si="19"/>
        <v>2986</v>
      </c>
    </row>
    <row r="434" spans="1:4" x14ac:dyDescent="0.2">
      <c r="A434" s="392" t="s">
        <v>160</v>
      </c>
      <c r="B434" s="81">
        <f>B280</f>
        <v>13086</v>
      </c>
      <c r="C434" s="81">
        <f t="shared" ref="C434:D434" si="20">C280</f>
        <v>10661</v>
      </c>
      <c r="D434" s="109">
        <f t="shared" si="20"/>
        <v>2425</v>
      </c>
    </row>
    <row r="435" spans="1:4" x14ac:dyDescent="0.2">
      <c r="A435" s="392" t="s">
        <v>12</v>
      </c>
      <c r="B435" s="81">
        <f>B315</f>
        <v>16835</v>
      </c>
      <c r="C435" s="81">
        <f t="shared" ref="C435:D435" si="21">C315</f>
        <v>12919</v>
      </c>
      <c r="D435" s="109">
        <f t="shared" si="21"/>
        <v>3916</v>
      </c>
    </row>
    <row r="436" spans="1:4" x14ac:dyDescent="0.2">
      <c r="A436" s="392" t="s">
        <v>13</v>
      </c>
      <c r="B436" s="81">
        <f>B350</f>
        <v>16626</v>
      </c>
      <c r="C436" s="81">
        <f t="shared" ref="C436:D436" si="22">C350</f>
        <v>13008</v>
      </c>
      <c r="D436" s="109">
        <f t="shared" si="22"/>
        <v>3618</v>
      </c>
    </row>
    <row r="437" spans="1:4" x14ac:dyDescent="0.2">
      <c r="A437" s="392" t="s">
        <v>14</v>
      </c>
      <c r="B437" s="81">
        <f>B385</f>
        <v>18188</v>
      </c>
      <c r="C437" s="81">
        <f t="shared" ref="C437:D437" si="23">C385</f>
        <v>14899</v>
      </c>
      <c r="D437" s="109">
        <f t="shared" si="23"/>
        <v>3289</v>
      </c>
    </row>
    <row r="438" spans="1:4" ht="13.5" thickBot="1" x14ac:dyDescent="0.25">
      <c r="A438" s="360" t="s">
        <v>161</v>
      </c>
      <c r="B438" s="88">
        <f>B420</f>
        <v>11751</v>
      </c>
      <c r="C438" s="88">
        <f t="shared" ref="C438:D438" si="24">C420</f>
        <v>9678</v>
      </c>
      <c r="D438" s="355">
        <f t="shared" si="24"/>
        <v>2073</v>
      </c>
    </row>
    <row r="439" spans="1:4" ht="13.5" thickBot="1" x14ac:dyDescent="0.25">
      <c r="B439" s="393">
        <f>SUM(B427:B438)</f>
        <v>189153</v>
      </c>
      <c r="C439" s="394">
        <f t="shared" ref="C439:D439" si="25">SUM(C427:C438)</f>
        <v>151195</v>
      </c>
      <c r="D439" s="395">
        <f t="shared" si="25"/>
        <v>37958</v>
      </c>
    </row>
  </sheetData>
  <phoneticPr fontId="2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18FC8-2281-4C7F-93D2-D26F54414601}">
  <sheetPr>
    <pageSetUpPr fitToPage="1"/>
  </sheetPr>
  <dimension ref="A1:Z58"/>
  <sheetViews>
    <sheetView zoomScale="120" zoomScaleNormal="120" workbookViewId="0">
      <selection activeCell="P4" sqref="P4"/>
    </sheetView>
  </sheetViews>
  <sheetFormatPr baseColWidth="10" defaultRowHeight="12.75" x14ac:dyDescent="0.2"/>
  <cols>
    <col min="1" max="1" width="17.42578125" customWidth="1"/>
    <col min="2" max="2" width="9.5703125" customWidth="1"/>
    <col min="3" max="25" width="9.7109375" customWidth="1"/>
    <col min="257" max="257" width="17.42578125" customWidth="1"/>
    <col min="258" max="258" width="9.5703125" customWidth="1"/>
    <col min="259" max="281" width="9.7109375" customWidth="1"/>
    <col min="513" max="513" width="17.42578125" customWidth="1"/>
    <col min="514" max="514" width="9.5703125" customWidth="1"/>
    <col min="515" max="537" width="9.7109375" customWidth="1"/>
    <col min="769" max="769" width="17.42578125" customWidth="1"/>
    <col min="770" max="770" width="9.5703125" customWidth="1"/>
    <col min="771" max="793" width="9.7109375" customWidth="1"/>
    <col min="1025" max="1025" width="17.42578125" customWidth="1"/>
    <col min="1026" max="1026" width="9.5703125" customWidth="1"/>
    <col min="1027" max="1049" width="9.7109375" customWidth="1"/>
    <col min="1281" max="1281" width="17.42578125" customWidth="1"/>
    <col min="1282" max="1282" width="9.5703125" customWidth="1"/>
    <col min="1283" max="1305" width="9.7109375" customWidth="1"/>
    <col min="1537" max="1537" width="17.42578125" customWidth="1"/>
    <col min="1538" max="1538" width="9.5703125" customWidth="1"/>
    <col min="1539" max="1561" width="9.7109375" customWidth="1"/>
    <col min="1793" max="1793" width="17.42578125" customWidth="1"/>
    <col min="1794" max="1794" width="9.5703125" customWidth="1"/>
    <col min="1795" max="1817" width="9.7109375" customWidth="1"/>
    <col min="2049" max="2049" width="17.42578125" customWidth="1"/>
    <col min="2050" max="2050" width="9.5703125" customWidth="1"/>
    <col min="2051" max="2073" width="9.7109375" customWidth="1"/>
    <col min="2305" max="2305" width="17.42578125" customWidth="1"/>
    <col min="2306" max="2306" width="9.5703125" customWidth="1"/>
    <col min="2307" max="2329" width="9.7109375" customWidth="1"/>
    <col min="2561" max="2561" width="17.42578125" customWidth="1"/>
    <col min="2562" max="2562" width="9.5703125" customWidth="1"/>
    <col min="2563" max="2585" width="9.7109375" customWidth="1"/>
    <col min="2817" max="2817" width="17.42578125" customWidth="1"/>
    <col min="2818" max="2818" width="9.5703125" customWidth="1"/>
    <col min="2819" max="2841" width="9.7109375" customWidth="1"/>
    <col min="3073" max="3073" width="17.42578125" customWidth="1"/>
    <col min="3074" max="3074" width="9.5703125" customWidth="1"/>
    <col min="3075" max="3097" width="9.7109375" customWidth="1"/>
    <col min="3329" max="3329" width="17.42578125" customWidth="1"/>
    <col min="3330" max="3330" width="9.5703125" customWidth="1"/>
    <col min="3331" max="3353" width="9.7109375" customWidth="1"/>
    <col min="3585" max="3585" width="17.42578125" customWidth="1"/>
    <col min="3586" max="3586" width="9.5703125" customWidth="1"/>
    <col min="3587" max="3609" width="9.7109375" customWidth="1"/>
    <col min="3841" max="3841" width="17.42578125" customWidth="1"/>
    <col min="3842" max="3842" width="9.5703125" customWidth="1"/>
    <col min="3843" max="3865" width="9.7109375" customWidth="1"/>
    <col min="4097" max="4097" width="17.42578125" customWidth="1"/>
    <col min="4098" max="4098" width="9.5703125" customWidth="1"/>
    <col min="4099" max="4121" width="9.7109375" customWidth="1"/>
    <col min="4353" max="4353" width="17.42578125" customWidth="1"/>
    <col min="4354" max="4354" width="9.5703125" customWidth="1"/>
    <col min="4355" max="4377" width="9.7109375" customWidth="1"/>
    <col min="4609" max="4609" width="17.42578125" customWidth="1"/>
    <col min="4610" max="4610" width="9.5703125" customWidth="1"/>
    <col min="4611" max="4633" width="9.7109375" customWidth="1"/>
    <col min="4865" max="4865" width="17.42578125" customWidth="1"/>
    <col min="4866" max="4866" width="9.5703125" customWidth="1"/>
    <col min="4867" max="4889" width="9.7109375" customWidth="1"/>
    <col min="5121" max="5121" width="17.42578125" customWidth="1"/>
    <col min="5122" max="5122" width="9.5703125" customWidth="1"/>
    <col min="5123" max="5145" width="9.7109375" customWidth="1"/>
    <col min="5377" max="5377" width="17.42578125" customWidth="1"/>
    <col min="5378" max="5378" width="9.5703125" customWidth="1"/>
    <col min="5379" max="5401" width="9.7109375" customWidth="1"/>
    <col min="5633" max="5633" width="17.42578125" customWidth="1"/>
    <col min="5634" max="5634" width="9.5703125" customWidth="1"/>
    <col min="5635" max="5657" width="9.7109375" customWidth="1"/>
    <col min="5889" max="5889" width="17.42578125" customWidth="1"/>
    <col min="5890" max="5890" width="9.5703125" customWidth="1"/>
    <col min="5891" max="5913" width="9.7109375" customWidth="1"/>
    <col min="6145" max="6145" width="17.42578125" customWidth="1"/>
    <col min="6146" max="6146" width="9.5703125" customWidth="1"/>
    <col min="6147" max="6169" width="9.7109375" customWidth="1"/>
    <col min="6401" max="6401" width="17.42578125" customWidth="1"/>
    <col min="6402" max="6402" width="9.5703125" customWidth="1"/>
    <col min="6403" max="6425" width="9.7109375" customWidth="1"/>
    <col min="6657" max="6657" width="17.42578125" customWidth="1"/>
    <col min="6658" max="6658" width="9.5703125" customWidth="1"/>
    <col min="6659" max="6681" width="9.7109375" customWidth="1"/>
    <col min="6913" max="6913" width="17.42578125" customWidth="1"/>
    <col min="6914" max="6914" width="9.5703125" customWidth="1"/>
    <col min="6915" max="6937" width="9.7109375" customWidth="1"/>
    <col min="7169" max="7169" width="17.42578125" customWidth="1"/>
    <col min="7170" max="7170" width="9.5703125" customWidth="1"/>
    <col min="7171" max="7193" width="9.7109375" customWidth="1"/>
    <col min="7425" max="7425" width="17.42578125" customWidth="1"/>
    <col min="7426" max="7426" width="9.5703125" customWidth="1"/>
    <col min="7427" max="7449" width="9.7109375" customWidth="1"/>
    <col min="7681" max="7681" width="17.42578125" customWidth="1"/>
    <col min="7682" max="7682" width="9.5703125" customWidth="1"/>
    <col min="7683" max="7705" width="9.7109375" customWidth="1"/>
    <col min="7937" max="7937" width="17.42578125" customWidth="1"/>
    <col min="7938" max="7938" width="9.5703125" customWidth="1"/>
    <col min="7939" max="7961" width="9.7109375" customWidth="1"/>
    <col min="8193" max="8193" width="17.42578125" customWidth="1"/>
    <col min="8194" max="8194" width="9.5703125" customWidth="1"/>
    <col min="8195" max="8217" width="9.7109375" customWidth="1"/>
    <col min="8449" max="8449" width="17.42578125" customWidth="1"/>
    <col min="8450" max="8450" width="9.5703125" customWidth="1"/>
    <col min="8451" max="8473" width="9.7109375" customWidth="1"/>
    <col min="8705" max="8705" width="17.42578125" customWidth="1"/>
    <col min="8706" max="8706" width="9.5703125" customWidth="1"/>
    <col min="8707" max="8729" width="9.7109375" customWidth="1"/>
    <col min="8961" max="8961" width="17.42578125" customWidth="1"/>
    <col min="8962" max="8962" width="9.5703125" customWidth="1"/>
    <col min="8963" max="8985" width="9.7109375" customWidth="1"/>
    <col min="9217" max="9217" width="17.42578125" customWidth="1"/>
    <col min="9218" max="9218" width="9.5703125" customWidth="1"/>
    <col min="9219" max="9241" width="9.7109375" customWidth="1"/>
    <col min="9473" max="9473" width="17.42578125" customWidth="1"/>
    <col min="9474" max="9474" width="9.5703125" customWidth="1"/>
    <col min="9475" max="9497" width="9.7109375" customWidth="1"/>
    <col min="9729" max="9729" width="17.42578125" customWidth="1"/>
    <col min="9730" max="9730" width="9.5703125" customWidth="1"/>
    <col min="9731" max="9753" width="9.7109375" customWidth="1"/>
    <col min="9985" max="9985" width="17.42578125" customWidth="1"/>
    <col min="9986" max="9986" width="9.5703125" customWidth="1"/>
    <col min="9987" max="10009" width="9.7109375" customWidth="1"/>
    <col min="10241" max="10241" width="17.42578125" customWidth="1"/>
    <col min="10242" max="10242" width="9.5703125" customWidth="1"/>
    <col min="10243" max="10265" width="9.7109375" customWidth="1"/>
    <col min="10497" max="10497" width="17.42578125" customWidth="1"/>
    <col min="10498" max="10498" width="9.5703125" customWidth="1"/>
    <col min="10499" max="10521" width="9.7109375" customWidth="1"/>
    <col min="10753" max="10753" width="17.42578125" customWidth="1"/>
    <col min="10754" max="10754" width="9.5703125" customWidth="1"/>
    <col min="10755" max="10777" width="9.7109375" customWidth="1"/>
    <col min="11009" max="11009" width="17.42578125" customWidth="1"/>
    <col min="11010" max="11010" width="9.5703125" customWidth="1"/>
    <col min="11011" max="11033" width="9.7109375" customWidth="1"/>
    <col min="11265" max="11265" width="17.42578125" customWidth="1"/>
    <col min="11266" max="11266" width="9.5703125" customWidth="1"/>
    <col min="11267" max="11289" width="9.7109375" customWidth="1"/>
    <col min="11521" max="11521" width="17.42578125" customWidth="1"/>
    <col min="11522" max="11522" width="9.5703125" customWidth="1"/>
    <col min="11523" max="11545" width="9.7109375" customWidth="1"/>
    <col min="11777" max="11777" width="17.42578125" customWidth="1"/>
    <col min="11778" max="11778" width="9.5703125" customWidth="1"/>
    <col min="11779" max="11801" width="9.7109375" customWidth="1"/>
    <col min="12033" max="12033" width="17.42578125" customWidth="1"/>
    <col min="12034" max="12034" width="9.5703125" customWidth="1"/>
    <col min="12035" max="12057" width="9.7109375" customWidth="1"/>
    <col min="12289" max="12289" width="17.42578125" customWidth="1"/>
    <col min="12290" max="12290" width="9.5703125" customWidth="1"/>
    <col min="12291" max="12313" width="9.7109375" customWidth="1"/>
    <col min="12545" max="12545" width="17.42578125" customWidth="1"/>
    <col min="12546" max="12546" width="9.5703125" customWidth="1"/>
    <col min="12547" max="12569" width="9.7109375" customWidth="1"/>
    <col min="12801" max="12801" width="17.42578125" customWidth="1"/>
    <col min="12802" max="12802" width="9.5703125" customWidth="1"/>
    <col min="12803" max="12825" width="9.7109375" customWidth="1"/>
    <col min="13057" max="13057" width="17.42578125" customWidth="1"/>
    <col min="13058" max="13058" width="9.5703125" customWidth="1"/>
    <col min="13059" max="13081" width="9.7109375" customWidth="1"/>
    <col min="13313" max="13313" width="17.42578125" customWidth="1"/>
    <col min="13314" max="13314" width="9.5703125" customWidth="1"/>
    <col min="13315" max="13337" width="9.7109375" customWidth="1"/>
    <col min="13569" max="13569" width="17.42578125" customWidth="1"/>
    <col min="13570" max="13570" width="9.5703125" customWidth="1"/>
    <col min="13571" max="13593" width="9.7109375" customWidth="1"/>
    <col min="13825" max="13825" width="17.42578125" customWidth="1"/>
    <col min="13826" max="13826" width="9.5703125" customWidth="1"/>
    <col min="13827" max="13849" width="9.7109375" customWidth="1"/>
    <col min="14081" max="14081" width="17.42578125" customWidth="1"/>
    <col min="14082" max="14082" width="9.5703125" customWidth="1"/>
    <col min="14083" max="14105" width="9.7109375" customWidth="1"/>
    <col min="14337" max="14337" width="17.42578125" customWidth="1"/>
    <col min="14338" max="14338" width="9.5703125" customWidth="1"/>
    <col min="14339" max="14361" width="9.7109375" customWidth="1"/>
    <col min="14593" max="14593" width="17.42578125" customWidth="1"/>
    <col min="14594" max="14594" width="9.5703125" customWidth="1"/>
    <col min="14595" max="14617" width="9.7109375" customWidth="1"/>
    <col min="14849" max="14849" width="17.42578125" customWidth="1"/>
    <col min="14850" max="14850" width="9.5703125" customWidth="1"/>
    <col min="14851" max="14873" width="9.7109375" customWidth="1"/>
    <col min="15105" max="15105" width="17.42578125" customWidth="1"/>
    <col min="15106" max="15106" width="9.5703125" customWidth="1"/>
    <col min="15107" max="15129" width="9.7109375" customWidth="1"/>
    <col min="15361" max="15361" width="17.42578125" customWidth="1"/>
    <col min="15362" max="15362" width="9.5703125" customWidth="1"/>
    <col min="15363" max="15385" width="9.7109375" customWidth="1"/>
    <col min="15617" max="15617" width="17.42578125" customWidth="1"/>
    <col min="15618" max="15618" width="9.5703125" customWidth="1"/>
    <col min="15619" max="15641" width="9.7109375" customWidth="1"/>
    <col min="15873" max="15873" width="17.42578125" customWidth="1"/>
    <col min="15874" max="15874" width="9.5703125" customWidth="1"/>
    <col min="15875" max="15897" width="9.7109375" customWidth="1"/>
    <col min="16129" max="16129" width="17.42578125" customWidth="1"/>
    <col min="16130" max="16130" width="9.5703125" customWidth="1"/>
    <col min="16131" max="16153" width="9.7109375" customWidth="1"/>
  </cols>
  <sheetData>
    <row r="1" spans="1:26" ht="14.25" customHeight="1" x14ac:dyDescent="0.25">
      <c r="A1" s="441" t="s">
        <v>163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  <c r="N1" s="441"/>
      <c r="O1" s="441"/>
      <c r="P1" s="441"/>
      <c r="Q1" s="441"/>
      <c r="R1" s="441"/>
      <c r="S1" s="441"/>
      <c r="T1" s="441"/>
      <c r="U1" s="441"/>
      <c r="V1" s="441"/>
      <c r="W1" s="441"/>
      <c r="X1" s="441"/>
      <c r="Y1" s="441"/>
      <c r="Z1" s="441"/>
    </row>
    <row r="3" spans="1:26" ht="15.75" x14ac:dyDescent="0.25">
      <c r="A3" s="124" t="s">
        <v>164</v>
      </c>
      <c r="B3" s="124"/>
      <c r="C3" s="125"/>
      <c r="D3" s="126"/>
      <c r="E3" s="125" t="s">
        <v>19</v>
      </c>
      <c r="F3" s="125"/>
      <c r="G3" s="125"/>
      <c r="H3" s="125"/>
      <c r="I3" s="127"/>
      <c r="J3" t="s">
        <v>20</v>
      </c>
      <c r="L3" s="222" t="s">
        <v>165</v>
      </c>
    </row>
    <row r="4" spans="1:26" ht="13.5" thickBot="1" x14ac:dyDescent="0.25"/>
    <row r="5" spans="1:26" ht="13.5" thickBot="1" x14ac:dyDescent="0.25">
      <c r="B5" s="24" t="s">
        <v>3</v>
      </c>
      <c r="C5" s="128"/>
      <c r="D5" s="129" t="s">
        <v>5</v>
      </c>
      <c r="E5" s="130"/>
      <c r="F5" s="129" t="s">
        <v>6</v>
      </c>
      <c r="G5" s="130"/>
      <c r="H5" s="131" t="s">
        <v>7</v>
      </c>
      <c r="I5" s="132"/>
      <c r="J5" s="24" t="s">
        <v>8</v>
      </c>
      <c r="K5" s="130"/>
      <c r="L5" s="24" t="s">
        <v>9</v>
      </c>
      <c r="M5" s="130"/>
      <c r="N5" s="24" t="s">
        <v>10</v>
      </c>
      <c r="O5" s="133"/>
      <c r="P5" s="24" t="s">
        <v>11</v>
      </c>
      <c r="Q5" s="134"/>
      <c r="R5" s="135" t="s">
        <v>21</v>
      </c>
      <c r="S5" s="134"/>
      <c r="T5" s="136" t="s">
        <v>13</v>
      </c>
      <c r="U5" s="137"/>
      <c r="V5" s="138" t="s">
        <v>14</v>
      </c>
      <c r="W5" s="130"/>
      <c r="X5" s="138" t="s">
        <v>15</v>
      </c>
      <c r="Y5" s="130"/>
      <c r="Z5" s="139" t="s">
        <v>4</v>
      </c>
    </row>
    <row r="6" spans="1:26" ht="13.5" thickBot="1" x14ac:dyDescent="0.25">
      <c r="B6" s="140" t="s">
        <v>22</v>
      </c>
      <c r="C6" s="141" t="s">
        <v>23</v>
      </c>
      <c r="D6" s="140" t="s">
        <v>22</v>
      </c>
      <c r="E6" s="134" t="s">
        <v>23</v>
      </c>
      <c r="F6" s="142" t="s">
        <v>22</v>
      </c>
      <c r="G6" s="141" t="s">
        <v>23</v>
      </c>
      <c r="H6" s="142" t="s">
        <v>22</v>
      </c>
      <c r="I6" s="141" t="s">
        <v>23</v>
      </c>
      <c r="J6" s="129" t="s">
        <v>22</v>
      </c>
      <c r="K6" s="141" t="s">
        <v>23</v>
      </c>
      <c r="L6" s="142" t="s">
        <v>22</v>
      </c>
      <c r="M6" s="141" t="s">
        <v>23</v>
      </c>
      <c r="N6" s="142" t="s">
        <v>22</v>
      </c>
      <c r="O6" s="141" t="s">
        <v>23</v>
      </c>
      <c r="P6" s="142" t="s">
        <v>22</v>
      </c>
      <c r="Q6" s="141" t="s">
        <v>23</v>
      </c>
      <c r="R6" s="140" t="s">
        <v>22</v>
      </c>
      <c r="S6" s="134" t="s">
        <v>23</v>
      </c>
      <c r="T6" s="142" t="s">
        <v>22</v>
      </c>
      <c r="U6" s="141" t="s">
        <v>23</v>
      </c>
      <c r="V6" s="142" t="s">
        <v>22</v>
      </c>
      <c r="W6" s="141" t="s">
        <v>23</v>
      </c>
      <c r="X6" s="129" t="s">
        <v>22</v>
      </c>
      <c r="Y6" s="141" t="s">
        <v>23</v>
      </c>
      <c r="Z6" s="32"/>
    </row>
    <row r="7" spans="1:26" ht="13.5" thickBot="1" x14ac:dyDescent="0.25">
      <c r="A7" s="143">
        <v>1</v>
      </c>
      <c r="B7" s="223">
        <v>0</v>
      </c>
      <c r="C7" s="224">
        <v>0</v>
      </c>
      <c r="D7" s="144">
        <v>14</v>
      </c>
      <c r="E7" s="226"/>
      <c r="F7" s="150">
        <v>15</v>
      </c>
      <c r="G7" s="151"/>
      <c r="H7" s="148"/>
      <c r="I7" s="149">
        <v>60</v>
      </c>
      <c r="J7" s="152"/>
      <c r="K7" s="153"/>
      <c r="L7" s="150"/>
      <c r="M7" s="151"/>
      <c r="N7" s="148"/>
      <c r="O7" s="149"/>
      <c r="P7" s="148"/>
      <c r="Q7" s="149"/>
      <c r="R7" s="154"/>
      <c r="S7" s="147"/>
      <c r="T7" s="148"/>
      <c r="U7" s="149"/>
      <c r="V7" s="155"/>
      <c r="W7" s="153"/>
      <c r="X7" s="156"/>
      <c r="Y7" s="157"/>
      <c r="Z7" s="158">
        <f t="shared" ref="Z7:Z38" si="0">SUM(B7:Y7)</f>
        <v>89</v>
      </c>
    </row>
    <row r="8" spans="1:26" ht="13.5" thickBot="1" x14ac:dyDescent="0.25">
      <c r="A8" s="159">
        <v>2</v>
      </c>
      <c r="B8" s="162"/>
      <c r="C8" s="402">
        <v>39</v>
      </c>
      <c r="D8" s="181">
        <v>12</v>
      </c>
      <c r="E8" s="172"/>
      <c r="F8" s="166">
        <v>6</v>
      </c>
      <c r="G8" s="167"/>
      <c r="H8" s="164"/>
      <c r="I8" s="165">
        <v>57</v>
      </c>
      <c r="J8" s="182"/>
      <c r="K8" s="183"/>
      <c r="L8" s="164"/>
      <c r="M8" s="169"/>
      <c r="N8" s="177"/>
      <c r="O8" s="165"/>
      <c r="P8" s="166"/>
      <c r="Q8" s="167"/>
      <c r="R8" s="175"/>
      <c r="S8" s="163"/>
      <c r="T8" s="164"/>
      <c r="U8" s="165"/>
      <c r="V8" s="166"/>
      <c r="W8" s="167"/>
      <c r="X8" s="168"/>
      <c r="Y8" s="178"/>
      <c r="Z8" s="158">
        <f t="shared" si="0"/>
        <v>114</v>
      </c>
    </row>
    <row r="9" spans="1:26" ht="13.5" thickBot="1" x14ac:dyDescent="0.25">
      <c r="A9" s="159">
        <v>3</v>
      </c>
      <c r="B9" s="162"/>
      <c r="C9" s="163">
        <v>32</v>
      </c>
      <c r="D9" s="175"/>
      <c r="E9" s="163">
        <v>54</v>
      </c>
      <c r="F9" s="164"/>
      <c r="G9" s="165">
        <v>54</v>
      </c>
      <c r="H9" s="164"/>
      <c r="I9" s="165">
        <v>38</v>
      </c>
      <c r="J9" s="173"/>
      <c r="K9" s="167"/>
      <c r="L9" s="164"/>
      <c r="M9" s="169"/>
      <c r="N9" s="177"/>
      <c r="O9" s="165"/>
      <c r="P9" s="166"/>
      <c r="Q9" s="167"/>
      <c r="R9" s="175"/>
      <c r="S9" s="163"/>
      <c r="T9" s="164"/>
      <c r="U9" s="165"/>
      <c r="V9" s="164"/>
      <c r="W9" s="165"/>
      <c r="X9" s="168"/>
      <c r="Y9" s="178"/>
      <c r="Z9" s="158">
        <f t="shared" si="0"/>
        <v>178</v>
      </c>
    </row>
    <row r="10" spans="1:26" ht="13.5" thickBot="1" x14ac:dyDescent="0.25">
      <c r="A10" s="159">
        <v>4</v>
      </c>
      <c r="B10" s="181">
        <v>18</v>
      </c>
      <c r="C10" s="403"/>
      <c r="D10" s="175"/>
      <c r="E10" s="163">
        <v>53</v>
      </c>
      <c r="F10" s="164"/>
      <c r="G10" s="165">
        <v>55</v>
      </c>
      <c r="H10" s="164"/>
      <c r="I10" s="165">
        <v>15</v>
      </c>
      <c r="J10" s="173"/>
      <c r="K10" s="167"/>
      <c r="L10" s="164"/>
      <c r="M10" s="169"/>
      <c r="N10" s="177"/>
      <c r="O10" s="165"/>
      <c r="P10" s="164"/>
      <c r="Q10" s="165"/>
      <c r="R10" s="175"/>
      <c r="S10" s="163"/>
      <c r="T10" s="166"/>
      <c r="U10" s="167"/>
      <c r="V10" s="164"/>
      <c r="W10" s="165"/>
      <c r="X10" s="168"/>
      <c r="Y10" s="178"/>
      <c r="Z10" s="158">
        <f t="shared" si="0"/>
        <v>141</v>
      </c>
    </row>
    <row r="11" spans="1:26" ht="13.5" thickBot="1" x14ac:dyDescent="0.25">
      <c r="A11" s="159">
        <v>5</v>
      </c>
      <c r="B11" s="181">
        <v>15</v>
      </c>
      <c r="C11" s="403"/>
      <c r="D11" s="175"/>
      <c r="E11" s="163">
        <v>51</v>
      </c>
      <c r="F11" s="164"/>
      <c r="G11" s="165">
        <v>47</v>
      </c>
      <c r="H11" s="166">
        <v>21</v>
      </c>
      <c r="I11" s="167"/>
      <c r="J11" s="168"/>
      <c r="K11" s="165"/>
      <c r="L11" s="164"/>
      <c r="M11" s="169"/>
      <c r="N11" s="170"/>
      <c r="O11" s="167"/>
      <c r="P11" s="164"/>
      <c r="Q11" s="165"/>
      <c r="R11" s="175"/>
      <c r="S11" s="163"/>
      <c r="T11" s="166"/>
      <c r="U11" s="167"/>
      <c r="V11" s="164"/>
      <c r="W11" s="165"/>
      <c r="X11" s="168"/>
      <c r="Y11" s="178"/>
      <c r="Z11" s="158">
        <f t="shared" si="0"/>
        <v>134</v>
      </c>
    </row>
    <row r="12" spans="1:26" ht="13.5" thickBot="1" x14ac:dyDescent="0.25">
      <c r="A12" s="159">
        <v>6</v>
      </c>
      <c r="B12" s="162"/>
      <c r="C12" s="163">
        <v>66</v>
      </c>
      <c r="D12" s="175"/>
      <c r="E12" s="163">
        <v>45</v>
      </c>
      <c r="F12" s="164"/>
      <c r="G12" s="165">
        <v>28</v>
      </c>
      <c r="H12" s="166">
        <v>19</v>
      </c>
      <c r="I12" s="167"/>
      <c r="J12" s="168"/>
      <c r="K12" s="165"/>
      <c r="L12" s="164"/>
      <c r="M12" s="165"/>
      <c r="N12" s="166"/>
      <c r="O12" s="167"/>
      <c r="P12" s="164"/>
      <c r="Q12" s="165"/>
      <c r="R12" s="171"/>
      <c r="S12" s="172"/>
      <c r="T12" s="164"/>
      <c r="U12" s="165"/>
      <c r="V12" s="179"/>
      <c r="W12" s="180"/>
      <c r="X12" s="173"/>
      <c r="Y12" s="174"/>
      <c r="Z12" s="158">
        <f t="shared" si="0"/>
        <v>158</v>
      </c>
    </row>
    <row r="13" spans="1:26" ht="13.5" thickBot="1" x14ac:dyDescent="0.25">
      <c r="A13" s="159">
        <v>7</v>
      </c>
      <c r="B13" s="162"/>
      <c r="C13" s="163">
        <v>55</v>
      </c>
      <c r="D13" s="175"/>
      <c r="E13" s="163">
        <v>22</v>
      </c>
      <c r="F13" s="164"/>
      <c r="G13" s="165">
        <v>27</v>
      </c>
      <c r="H13" s="164"/>
      <c r="I13" s="165">
        <v>70</v>
      </c>
      <c r="J13" s="168"/>
      <c r="K13" s="165"/>
      <c r="L13" s="166"/>
      <c r="M13" s="167"/>
      <c r="N13" s="164"/>
      <c r="O13" s="165"/>
      <c r="P13" s="164"/>
      <c r="Q13" s="165"/>
      <c r="R13" s="171"/>
      <c r="S13" s="172"/>
      <c r="T13" s="164"/>
      <c r="U13" s="165"/>
      <c r="V13" s="164"/>
      <c r="W13" s="165"/>
      <c r="X13" s="173"/>
      <c r="Y13" s="174"/>
      <c r="Z13" s="158">
        <f>SUM(B13:Y13)</f>
        <v>174</v>
      </c>
    </row>
    <row r="14" spans="1:26" ht="13.5" thickBot="1" x14ac:dyDescent="0.25">
      <c r="A14" s="159">
        <v>8</v>
      </c>
      <c r="B14" s="162"/>
      <c r="C14" s="163">
        <v>52</v>
      </c>
      <c r="D14" s="171">
        <v>19</v>
      </c>
      <c r="E14" s="172"/>
      <c r="F14" s="166">
        <v>17</v>
      </c>
      <c r="G14" s="167"/>
      <c r="H14" s="164"/>
      <c r="I14" s="165">
        <v>68</v>
      </c>
      <c r="J14" s="182"/>
      <c r="K14" s="183"/>
      <c r="L14" s="166"/>
      <c r="M14" s="167"/>
      <c r="N14" s="164"/>
      <c r="O14" s="165"/>
      <c r="P14" s="164"/>
      <c r="Q14" s="165"/>
      <c r="R14" s="175"/>
      <c r="S14" s="163"/>
      <c r="T14" s="164"/>
      <c r="U14" s="165"/>
      <c r="V14" s="166"/>
      <c r="W14" s="167"/>
      <c r="X14" s="168"/>
      <c r="Y14" s="178"/>
      <c r="Z14" s="158">
        <f t="shared" si="0"/>
        <v>156</v>
      </c>
    </row>
    <row r="15" spans="1:26" ht="13.5" thickBot="1" x14ac:dyDescent="0.25">
      <c r="A15" s="159">
        <v>9</v>
      </c>
      <c r="B15" s="162"/>
      <c r="C15" s="163">
        <v>53</v>
      </c>
      <c r="D15" s="171">
        <v>16</v>
      </c>
      <c r="E15" s="172"/>
      <c r="F15" s="166">
        <v>13</v>
      </c>
      <c r="G15" s="167"/>
      <c r="H15" s="164"/>
      <c r="I15" s="165">
        <v>61</v>
      </c>
      <c r="J15" s="182"/>
      <c r="K15" s="183"/>
      <c r="L15" s="184"/>
      <c r="M15" s="183"/>
      <c r="N15" s="164"/>
      <c r="O15" s="165"/>
      <c r="P15" s="166"/>
      <c r="Q15" s="167"/>
      <c r="R15" s="175"/>
      <c r="S15" s="163"/>
      <c r="T15" s="164"/>
      <c r="U15" s="165"/>
      <c r="V15" s="166"/>
      <c r="W15" s="167"/>
      <c r="X15" s="168"/>
      <c r="Y15" s="178"/>
      <c r="Z15" s="158">
        <f t="shared" si="0"/>
        <v>143</v>
      </c>
    </row>
    <row r="16" spans="1:26" ht="13.5" thickBot="1" x14ac:dyDescent="0.25">
      <c r="A16" s="159">
        <v>10</v>
      </c>
      <c r="B16" s="162"/>
      <c r="C16" s="163">
        <v>41</v>
      </c>
      <c r="D16" s="175"/>
      <c r="E16" s="163">
        <v>69</v>
      </c>
      <c r="F16" s="164"/>
      <c r="G16" s="165">
        <v>62</v>
      </c>
      <c r="H16" s="164"/>
      <c r="I16" s="165">
        <v>42</v>
      </c>
      <c r="J16" s="173"/>
      <c r="K16" s="167"/>
      <c r="L16" s="164"/>
      <c r="M16" s="165"/>
      <c r="N16" s="164"/>
      <c r="O16" s="165"/>
      <c r="P16" s="166"/>
      <c r="Q16" s="167"/>
      <c r="R16" s="175"/>
      <c r="S16" s="163"/>
      <c r="T16" s="164"/>
      <c r="U16" s="165"/>
      <c r="V16" s="184"/>
      <c r="W16" s="183"/>
      <c r="X16" s="168"/>
      <c r="Y16" s="178"/>
      <c r="Z16" s="158">
        <f t="shared" si="0"/>
        <v>214</v>
      </c>
    </row>
    <row r="17" spans="1:26" ht="13.5" thickBot="1" x14ac:dyDescent="0.25">
      <c r="A17" s="159">
        <v>11</v>
      </c>
      <c r="B17" s="181">
        <v>21</v>
      </c>
      <c r="C17" s="172"/>
      <c r="D17" s="175"/>
      <c r="E17" s="163">
        <v>53</v>
      </c>
      <c r="F17" s="164"/>
      <c r="G17" s="165">
        <v>62</v>
      </c>
      <c r="H17" s="164"/>
      <c r="I17" s="165">
        <v>25</v>
      </c>
      <c r="J17" s="173"/>
      <c r="K17" s="167"/>
      <c r="L17" s="164"/>
      <c r="M17" s="165"/>
      <c r="N17" s="164"/>
      <c r="O17" s="165"/>
      <c r="P17" s="164"/>
      <c r="Q17" s="165"/>
      <c r="R17" s="175"/>
      <c r="S17" s="163"/>
      <c r="T17" s="166"/>
      <c r="U17" s="167"/>
      <c r="V17" s="184"/>
      <c r="W17" s="183"/>
      <c r="X17" s="168"/>
      <c r="Y17" s="178"/>
      <c r="Z17" s="158">
        <f t="shared" si="0"/>
        <v>161</v>
      </c>
    </row>
    <row r="18" spans="1:26" ht="13.5" thickBot="1" x14ac:dyDescent="0.25">
      <c r="A18" s="159">
        <v>12</v>
      </c>
      <c r="B18" s="181">
        <v>18</v>
      </c>
      <c r="C18" s="172"/>
      <c r="D18" s="175"/>
      <c r="E18" s="163">
        <v>53</v>
      </c>
      <c r="F18" s="164"/>
      <c r="G18" s="165">
        <v>44</v>
      </c>
      <c r="H18" s="166">
        <v>19</v>
      </c>
      <c r="I18" s="167"/>
      <c r="J18" s="168"/>
      <c r="K18" s="165"/>
      <c r="L18" s="164"/>
      <c r="M18" s="165"/>
      <c r="N18" s="166"/>
      <c r="O18" s="167"/>
      <c r="P18" s="164"/>
      <c r="Q18" s="165"/>
      <c r="R18" s="175"/>
      <c r="S18" s="163"/>
      <c r="T18" s="166"/>
      <c r="U18" s="167"/>
      <c r="V18" s="164"/>
      <c r="W18" s="165"/>
      <c r="X18" s="168"/>
      <c r="Y18" s="178"/>
      <c r="Z18" s="158">
        <f t="shared" si="0"/>
        <v>134</v>
      </c>
    </row>
    <row r="19" spans="1:26" ht="13.5" thickBot="1" x14ac:dyDescent="0.25">
      <c r="A19" s="159">
        <v>13</v>
      </c>
      <c r="B19" s="162"/>
      <c r="C19" s="163">
        <v>62</v>
      </c>
      <c r="D19" s="175"/>
      <c r="E19" s="163">
        <v>57</v>
      </c>
      <c r="F19" s="164"/>
      <c r="G19" s="165">
        <v>50</v>
      </c>
      <c r="H19" s="166">
        <v>15</v>
      </c>
      <c r="I19" s="167"/>
      <c r="J19" s="168"/>
      <c r="K19" s="165"/>
      <c r="L19" s="164"/>
      <c r="M19" s="165"/>
      <c r="N19" s="166"/>
      <c r="O19" s="167"/>
      <c r="P19" s="164"/>
      <c r="Q19" s="165"/>
      <c r="R19" s="171"/>
      <c r="S19" s="172"/>
      <c r="T19" s="164"/>
      <c r="U19" s="165"/>
      <c r="V19" s="164"/>
      <c r="W19" s="165"/>
      <c r="X19" s="173"/>
      <c r="Y19" s="174"/>
      <c r="Z19" s="158">
        <f t="shared" si="0"/>
        <v>184</v>
      </c>
    </row>
    <row r="20" spans="1:26" ht="13.5" thickBot="1" x14ac:dyDescent="0.25">
      <c r="A20" s="159">
        <v>14</v>
      </c>
      <c r="B20" s="162"/>
      <c r="C20" s="163">
        <v>54</v>
      </c>
      <c r="D20" s="175"/>
      <c r="E20" s="163">
        <v>15</v>
      </c>
      <c r="F20" s="164"/>
      <c r="G20" s="165">
        <v>37</v>
      </c>
      <c r="H20" s="164"/>
      <c r="I20" s="165">
        <v>57</v>
      </c>
      <c r="J20" s="168"/>
      <c r="K20" s="165"/>
      <c r="L20" s="166"/>
      <c r="M20" s="167"/>
      <c r="N20" s="184"/>
      <c r="O20" s="183"/>
      <c r="P20" s="164"/>
      <c r="Q20" s="165"/>
      <c r="R20" s="171"/>
      <c r="S20" s="172"/>
      <c r="T20" s="164"/>
      <c r="U20" s="165"/>
      <c r="V20" s="164"/>
      <c r="W20" s="165"/>
      <c r="X20" s="173"/>
      <c r="Y20" s="174"/>
      <c r="Z20" s="158">
        <f t="shared" si="0"/>
        <v>163</v>
      </c>
    </row>
    <row r="21" spans="1:26" ht="13.5" thickBot="1" x14ac:dyDescent="0.25">
      <c r="A21" s="159">
        <v>15</v>
      </c>
      <c r="B21" s="162"/>
      <c r="C21" s="163">
        <v>49</v>
      </c>
      <c r="D21" s="171">
        <v>16</v>
      </c>
      <c r="E21" s="172"/>
      <c r="F21" s="166">
        <v>18</v>
      </c>
      <c r="G21" s="167"/>
      <c r="H21" s="164"/>
      <c r="I21" s="165">
        <v>50</v>
      </c>
      <c r="J21" s="168"/>
      <c r="K21" s="165"/>
      <c r="L21" s="166"/>
      <c r="M21" s="167"/>
      <c r="N21" s="164"/>
      <c r="O21" s="165"/>
      <c r="P21" s="184"/>
      <c r="Q21" s="183"/>
      <c r="R21" s="175"/>
      <c r="S21" s="163"/>
      <c r="T21" s="164"/>
      <c r="U21" s="165"/>
      <c r="V21" s="166"/>
      <c r="W21" s="167"/>
      <c r="X21" s="168"/>
      <c r="Y21" s="178"/>
      <c r="Z21" s="158">
        <f t="shared" si="0"/>
        <v>133</v>
      </c>
    </row>
    <row r="22" spans="1:26" ht="13.5" thickBot="1" x14ac:dyDescent="0.25">
      <c r="A22" s="159">
        <v>16</v>
      </c>
      <c r="B22" s="162"/>
      <c r="C22" s="163">
        <v>43</v>
      </c>
      <c r="D22" s="171">
        <v>16</v>
      </c>
      <c r="E22" s="172"/>
      <c r="F22" s="166">
        <v>12</v>
      </c>
      <c r="G22" s="167"/>
      <c r="H22" s="164"/>
      <c r="I22" s="165">
        <v>53</v>
      </c>
      <c r="J22" s="168"/>
      <c r="K22" s="165"/>
      <c r="L22" s="164"/>
      <c r="M22" s="165"/>
      <c r="N22" s="229"/>
      <c r="O22" s="180"/>
      <c r="P22" s="166"/>
      <c r="Q22" s="167"/>
      <c r="R22" s="175"/>
      <c r="S22" s="163"/>
      <c r="T22" s="164"/>
      <c r="U22" s="165"/>
      <c r="V22" s="166"/>
      <c r="W22" s="167"/>
      <c r="X22" s="168"/>
      <c r="Y22" s="178"/>
      <c r="Z22" s="158">
        <f t="shared" si="0"/>
        <v>124</v>
      </c>
    </row>
    <row r="23" spans="1:26" ht="13.5" thickBot="1" x14ac:dyDescent="0.25">
      <c r="A23" s="159">
        <v>17</v>
      </c>
      <c r="B23" s="162"/>
      <c r="C23" s="163">
        <v>28</v>
      </c>
      <c r="D23" s="175"/>
      <c r="E23" s="163">
        <v>51</v>
      </c>
      <c r="F23" s="164"/>
      <c r="G23" s="165">
        <v>55</v>
      </c>
      <c r="H23" s="164"/>
      <c r="I23" s="165">
        <v>36</v>
      </c>
      <c r="J23" s="173"/>
      <c r="K23" s="167"/>
      <c r="L23" s="164"/>
      <c r="M23" s="165"/>
      <c r="N23" s="164"/>
      <c r="O23" s="165"/>
      <c r="P23" s="166"/>
      <c r="Q23" s="167"/>
      <c r="R23" s="175"/>
      <c r="S23" s="163"/>
      <c r="T23" s="164"/>
      <c r="U23" s="165"/>
      <c r="V23" s="164"/>
      <c r="W23" s="165"/>
      <c r="X23" s="168"/>
      <c r="Y23" s="178"/>
      <c r="Z23" s="158">
        <f t="shared" si="0"/>
        <v>170</v>
      </c>
    </row>
    <row r="24" spans="1:26" ht="13.5" thickBot="1" x14ac:dyDescent="0.25">
      <c r="A24" s="159">
        <v>18</v>
      </c>
      <c r="B24" s="181">
        <v>18</v>
      </c>
      <c r="C24" s="172"/>
      <c r="D24" s="175"/>
      <c r="E24" s="163">
        <v>58</v>
      </c>
      <c r="F24" s="164"/>
      <c r="G24" s="165">
        <v>47</v>
      </c>
      <c r="H24" s="164"/>
      <c r="I24" s="165">
        <v>24</v>
      </c>
      <c r="J24" s="173"/>
      <c r="K24" s="167"/>
      <c r="L24" s="164"/>
      <c r="M24" s="165"/>
      <c r="N24" s="164"/>
      <c r="O24" s="165"/>
      <c r="P24" s="164"/>
      <c r="Q24" s="165"/>
      <c r="R24" s="175"/>
      <c r="S24" s="163"/>
      <c r="T24" s="166"/>
      <c r="U24" s="167"/>
      <c r="V24" s="164"/>
      <c r="W24" s="165"/>
      <c r="X24" s="168"/>
      <c r="Y24" s="178"/>
      <c r="Z24" s="158">
        <f t="shared" si="0"/>
        <v>147</v>
      </c>
    </row>
    <row r="25" spans="1:26" ht="13.5" thickBot="1" x14ac:dyDescent="0.25">
      <c r="A25" s="159">
        <v>19</v>
      </c>
      <c r="B25" s="181">
        <v>16</v>
      </c>
      <c r="C25" s="172"/>
      <c r="D25" s="175"/>
      <c r="E25" s="163">
        <v>57</v>
      </c>
      <c r="F25" s="164"/>
      <c r="G25" s="165">
        <v>45</v>
      </c>
      <c r="H25" s="166"/>
      <c r="I25" s="167">
        <v>17</v>
      </c>
      <c r="J25" s="168"/>
      <c r="K25" s="165"/>
      <c r="L25" s="164"/>
      <c r="M25" s="165"/>
      <c r="N25" s="166"/>
      <c r="O25" s="167"/>
      <c r="P25" s="164"/>
      <c r="Q25" s="165"/>
      <c r="R25" s="175"/>
      <c r="S25" s="163"/>
      <c r="T25" s="166"/>
      <c r="U25" s="167"/>
      <c r="V25" s="164"/>
      <c r="W25" s="165"/>
      <c r="X25" s="168"/>
      <c r="Y25" s="178"/>
      <c r="Z25" s="158">
        <f t="shared" si="0"/>
        <v>135</v>
      </c>
    </row>
    <row r="26" spans="1:26" ht="13.5" thickBot="1" x14ac:dyDescent="0.25">
      <c r="A26" s="159">
        <v>20</v>
      </c>
      <c r="B26" s="162"/>
      <c r="C26" s="163">
        <v>55</v>
      </c>
      <c r="D26" s="175"/>
      <c r="E26" s="163">
        <v>34</v>
      </c>
      <c r="F26" s="164"/>
      <c r="G26" s="165">
        <v>31</v>
      </c>
      <c r="H26" s="166"/>
      <c r="I26" s="167">
        <v>14</v>
      </c>
      <c r="J26" s="168"/>
      <c r="K26" s="165"/>
      <c r="L26" s="164"/>
      <c r="M26" s="165"/>
      <c r="N26" s="166"/>
      <c r="O26" s="167"/>
      <c r="P26" s="164"/>
      <c r="Q26" s="165"/>
      <c r="R26" s="171"/>
      <c r="S26" s="172"/>
      <c r="T26" s="164"/>
      <c r="U26" s="165"/>
      <c r="V26" s="164"/>
      <c r="W26" s="165"/>
      <c r="X26" s="173"/>
      <c r="Y26" s="174"/>
      <c r="Z26" s="158">
        <f t="shared" si="0"/>
        <v>134</v>
      </c>
    </row>
    <row r="27" spans="1:26" ht="13.5" thickBot="1" x14ac:dyDescent="0.25">
      <c r="A27" s="159">
        <v>21</v>
      </c>
      <c r="B27" s="162"/>
      <c r="C27" s="163">
        <v>55</v>
      </c>
      <c r="D27" s="175"/>
      <c r="E27" s="163">
        <v>22</v>
      </c>
      <c r="F27" s="164"/>
      <c r="G27" s="165">
        <v>27</v>
      </c>
      <c r="H27" s="184"/>
      <c r="I27" s="183">
        <v>66</v>
      </c>
      <c r="J27" s="168"/>
      <c r="K27" s="165"/>
      <c r="L27" s="166"/>
      <c r="M27" s="167"/>
      <c r="N27" s="164"/>
      <c r="O27" s="165"/>
      <c r="P27" s="164"/>
      <c r="Q27" s="165"/>
      <c r="R27" s="171"/>
      <c r="S27" s="172"/>
      <c r="T27" s="164"/>
      <c r="U27" s="165"/>
      <c r="V27" s="164"/>
      <c r="W27" s="165"/>
      <c r="X27" s="173"/>
      <c r="Y27" s="174"/>
      <c r="Z27" s="158">
        <f t="shared" si="0"/>
        <v>170</v>
      </c>
    </row>
    <row r="28" spans="1:26" ht="13.5" thickBot="1" x14ac:dyDescent="0.25">
      <c r="A28" s="159">
        <v>22</v>
      </c>
      <c r="B28" s="162"/>
      <c r="C28" s="163">
        <v>56</v>
      </c>
      <c r="D28" s="171">
        <v>18</v>
      </c>
      <c r="E28" s="172"/>
      <c r="F28" s="166">
        <v>16</v>
      </c>
      <c r="G28" s="167"/>
      <c r="H28" s="164"/>
      <c r="I28" s="165">
        <v>60</v>
      </c>
      <c r="J28" s="168"/>
      <c r="K28" s="165"/>
      <c r="L28" s="166"/>
      <c r="M28" s="167"/>
      <c r="N28" s="164"/>
      <c r="O28" s="165"/>
      <c r="P28" s="164"/>
      <c r="Q28" s="165"/>
      <c r="R28" s="175"/>
      <c r="S28" s="163"/>
      <c r="T28" s="164"/>
      <c r="U28" s="165"/>
      <c r="V28" s="166"/>
      <c r="W28" s="167"/>
      <c r="X28" s="168"/>
      <c r="Y28" s="178"/>
      <c r="Z28" s="158">
        <f t="shared" si="0"/>
        <v>150</v>
      </c>
    </row>
    <row r="29" spans="1:26" ht="13.5" thickBot="1" x14ac:dyDescent="0.25">
      <c r="A29" s="159">
        <v>23</v>
      </c>
      <c r="B29" s="162"/>
      <c r="C29" s="163">
        <v>44</v>
      </c>
      <c r="D29" s="171">
        <v>12</v>
      </c>
      <c r="E29" s="172"/>
      <c r="F29" s="166">
        <v>16</v>
      </c>
      <c r="G29" s="167"/>
      <c r="H29" s="164"/>
      <c r="I29" s="165">
        <v>50</v>
      </c>
      <c r="J29" s="168"/>
      <c r="K29" s="165"/>
      <c r="L29" s="164"/>
      <c r="M29" s="165"/>
      <c r="N29" s="164"/>
      <c r="O29" s="165"/>
      <c r="P29" s="166"/>
      <c r="Q29" s="167"/>
      <c r="R29" s="175"/>
      <c r="S29" s="163"/>
      <c r="T29" s="164"/>
      <c r="U29" s="165"/>
      <c r="V29" s="166"/>
      <c r="W29" s="167"/>
      <c r="X29" s="168"/>
      <c r="Y29" s="178"/>
      <c r="Z29" s="158">
        <f t="shared" si="0"/>
        <v>122</v>
      </c>
    </row>
    <row r="30" spans="1:26" ht="13.5" thickBot="1" x14ac:dyDescent="0.25">
      <c r="A30" s="159">
        <v>24</v>
      </c>
      <c r="B30" s="162"/>
      <c r="C30" s="163">
        <v>28</v>
      </c>
      <c r="D30" s="175"/>
      <c r="E30" s="163">
        <v>66</v>
      </c>
      <c r="F30" s="164"/>
      <c r="G30" s="165">
        <v>56</v>
      </c>
      <c r="H30" s="164"/>
      <c r="I30" s="165">
        <v>43</v>
      </c>
      <c r="J30" s="173"/>
      <c r="K30" s="167"/>
      <c r="L30" s="164"/>
      <c r="M30" s="165"/>
      <c r="N30" s="164"/>
      <c r="O30" s="165"/>
      <c r="P30" s="166"/>
      <c r="Q30" s="167"/>
      <c r="R30" s="175"/>
      <c r="S30" s="163"/>
      <c r="T30" s="164"/>
      <c r="U30" s="165"/>
      <c r="V30" s="164"/>
      <c r="W30" s="165"/>
      <c r="X30" s="182"/>
      <c r="Y30" s="187"/>
      <c r="Z30" s="158">
        <f t="shared" si="0"/>
        <v>193</v>
      </c>
    </row>
    <row r="31" spans="1:26" ht="13.5" thickBot="1" x14ac:dyDescent="0.25">
      <c r="A31" s="159">
        <v>25</v>
      </c>
      <c r="B31" s="181">
        <v>19</v>
      </c>
      <c r="C31" s="172"/>
      <c r="D31" s="175"/>
      <c r="E31" s="163">
        <v>56</v>
      </c>
      <c r="F31" s="164"/>
      <c r="G31" s="165">
        <v>50</v>
      </c>
      <c r="H31" s="164"/>
      <c r="I31" s="165">
        <v>27</v>
      </c>
      <c r="J31" s="173"/>
      <c r="K31" s="167"/>
      <c r="L31" s="164"/>
      <c r="M31" s="165"/>
      <c r="N31" s="164"/>
      <c r="O31" s="165"/>
      <c r="P31" s="164"/>
      <c r="Q31" s="165"/>
      <c r="R31" s="175"/>
      <c r="S31" s="163"/>
      <c r="T31" s="166"/>
      <c r="U31" s="167"/>
      <c r="V31" s="164"/>
      <c r="W31" s="165"/>
      <c r="X31" s="182"/>
      <c r="Y31" s="187"/>
      <c r="Z31" s="158">
        <f t="shared" si="0"/>
        <v>152</v>
      </c>
    </row>
    <row r="32" spans="1:26" ht="13.5" thickBot="1" x14ac:dyDescent="0.25">
      <c r="A32" s="159">
        <v>26</v>
      </c>
      <c r="B32" s="181">
        <v>17</v>
      </c>
      <c r="C32" s="172"/>
      <c r="D32" s="175"/>
      <c r="E32" s="163">
        <v>63</v>
      </c>
      <c r="F32" s="164"/>
      <c r="G32" s="165">
        <v>48</v>
      </c>
      <c r="H32" s="166">
        <v>12</v>
      </c>
      <c r="I32" s="167"/>
      <c r="J32" s="168"/>
      <c r="K32" s="165"/>
      <c r="L32" s="164"/>
      <c r="M32" s="165"/>
      <c r="N32" s="166"/>
      <c r="O32" s="167"/>
      <c r="P32" s="164"/>
      <c r="Q32" s="165"/>
      <c r="R32" s="175"/>
      <c r="S32" s="163"/>
      <c r="T32" s="166"/>
      <c r="U32" s="167"/>
      <c r="V32" s="164"/>
      <c r="W32" s="165"/>
      <c r="X32" s="182"/>
      <c r="Y32" s="187"/>
      <c r="Z32" s="158">
        <f t="shared" si="0"/>
        <v>140</v>
      </c>
    </row>
    <row r="33" spans="1:26" ht="13.5" thickBot="1" x14ac:dyDescent="0.25">
      <c r="A33" s="159">
        <v>27</v>
      </c>
      <c r="B33" s="162"/>
      <c r="C33" s="163">
        <v>56</v>
      </c>
      <c r="D33" s="175"/>
      <c r="E33" s="163">
        <v>39</v>
      </c>
      <c r="F33" s="164"/>
      <c r="G33" s="165">
        <v>33</v>
      </c>
      <c r="H33" s="166">
        <v>9</v>
      </c>
      <c r="I33" s="167"/>
      <c r="J33" s="168"/>
      <c r="K33" s="165"/>
      <c r="L33" s="164"/>
      <c r="M33" s="165"/>
      <c r="N33" s="166"/>
      <c r="O33" s="167"/>
      <c r="P33" s="164"/>
      <c r="Q33" s="165"/>
      <c r="R33" s="171"/>
      <c r="S33" s="172"/>
      <c r="T33" s="164"/>
      <c r="U33" s="165"/>
      <c r="V33" s="164"/>
      <c r="W33" s="165"/>
      <c r="X33" s="173"/>
      <c r="Y33" s="174"/>
      <c r="Z33" s="158">
        <f t="shared" si="0"/>
        <v>137</v>
      </c>
    </row>
    <row r="34" spans="1:26" ht="13.5" thickBot="1" x14ac:dyDescent="0.25">
      <c r="A34" s="159">
        <v>28</v>
      </c>
      <c r="B34" s="162"/>
      <c r="C34" s="163">
        <v>52</v>
      </c>
      <c r="D34" s="175"/>
      <c r="E34" s="163">
        <v>18</v>
      </c>
      <c r="F34" s="164"/>
      <c r="G34" s="165">
        <v>34</v>
      </c>
      <c r="H34" s="164"/>
      <c r="I34" s="165">
        <v>50</v>
      </c>
      <c r="J34" s="168"/>
      <c r="K34" s="165"/>
      <c r="L34" s="166"/>
      <c r="M34" s="167"/>
      <c r="N34" s="164"/>
      <c r="O34" s="165"/>
      <c r="P34" s="164"/>
      <c r="Q34" s="165"/>
      <c r="R34" s="171"/>
      <c r="S34" s="172"/>
      <c r="T34" s="164"/>
      <c r="U34" s="165"/>
      <c r="V34" s="164"/>
      <c r="W34" s="169"/>
      <c r="X34" s="230"/>
      <c r="Y34" s="174"/>
      <c r="Z34" s="158">
        <f t="shared" si="0"/>
        <v>154</v>
      </c>
    </row>
    <row r="35" spans="1:26" ht="13.5" thickBot="1" x14ac:dyDescent="0.25">
      <c r="A35" s="159">
        <v>29</v>
      </c>
      <c r="B35" s="162"/>
      <c r="C35" s="163">
        <v>43</v>
      </c>
      <c r="D35" s="189"/>
      <c r="E35" s="190"/>
      <c r="F35" s="232">
        <v>17</v>
      </c>
      <c r="G35" s="167"/>
      <c r="H35" s="164"/>
      <c r="I35" s="165">
        <v>46</v>
      </c>
      <c r="J35" s="182"/>
      <c r="K35" s="183"/>
      <c r="L35" s="166"/>
      <c r="M35" s="167"/>
      <c r="N35" s="164"/>
      <c r="O35" s="165"/>
      <c r="P35" s="164"/>
      <c r="Q35" s="165"/>
      <c r="R35" s="175"/>
      <c r="S35" s="163"/>
      <c r="T35" s="164"/>
      <c r="U35" s="165"/>
      <c r="V35" s="166"/>
      <c r="W35" s="167"/>
      <c r="X35" s="182"/>
      <c r="Y35" s="187"/>
      <c r="Z35" s="158">
        <f t="shared" si="0"/>
        <v>106</v>
      </c>
    </row>
    <row r="36" spans="1:26" ht="13.5" thickBot="1" x14ac:dyDescent="0.25">
      <c r="A36" s="192">
        <v>30</v>
      </c>
      <c r="B36" s="162"/>
      <c r="C36" s="163">
        <v>38</v>
      </c>
      <c r="D36" s="189"/>
      <c r="E36" s="190"/>
      <c r="F36" s="232">
        <v>9</v>
      </c>
      <c r="G36" s="167"/>
      <c r="H36" s="164"/>
      <c r="I36" s="165">
        <v>36</v>
      </c>
      <c r="J36" s="182"/>
      <c r="K36" s="183"/>
      <c r="L36" s="164"/>
      <c r="M36" s="165"/>
      <c r="N36" s="164"/>
      <c r="O36" s="165"/>
      <c r="P36" s="166"/>
      <c r="Q36" s="167"/>
      <c r="R36" s="175"/>
      <c r="S36" s="163"/>
      <c r="T36" s="164"/>
      <c r="U36" s="165"/>
      <c r="V36" s="166"/>
      <c r="W36" s="167"/>
      <c r="X36" s="182"/>
      <c r="Y36" s="187"/>
      <c r="Z36" s="158">
        <f t="shared" si="0"/>
        <v>83</v>
      </c>
    </row>
    <row r="37" spans="1:26" ht="13.5" thickBot="1" x14ac:dyDescent="0.25">
      <c r="A37" s="193">
        <v>31</v>
      </c>
      <c r="B37" s="194"/>
      <c r="C37" s="195">
        <v>22</v>
      </c>
      <c r="D37" s="196"/>
      <c r="E37" s="197"/>
      <c r="F37" s="198"/>
      <c r="G37" s="199">
        <v>59</v>
      </c>
      <c r="H37" s="200"/>
      <c r="I37" s="201"/>
      <c r="J37" s="404"/>
      <c r="K37" s="233"/>
      <c r="L37" s="200"/>
      <c r="M37" s="201"/>
      <c r="N37" s="198"/>
      <c r="O37" s="199"/>
      <c r="P37" s="206"/>
      <c r="Q37" s="233"/>
      <c r="R37" s="196"/>
      <c r="S37" s="197"/>
      <c r="T37" s="198"/>
      <c r="U37" s="199"/>
      <c r="V37" s="205"/>
      <c r="W37" s="201"/>
      <c r="X37" s="203"/>
      <c r="Y37" s="187"/>
      <c r="Z37" s="158">
        <f t="shared" si="0"/>
        <v>81</v>
      </c>
    </row>
    <row r="38" spans="1:26" ht="13.5" thickBot="1" x14ac:dyDescent="0.25">
      <c r="A38" s="207" t="s">
        <v>4</v>
      </c>
      <c r="B38" s="208">
        <f>SUM(B7:B37)</f>
        <v>142</v>
      </c>
      <c r="C38" s="209">
        <f>SUM(C7:C37)</f>
        <v>1023</v>
      </c>
      <c r="D38" s="209">
        <f t="shared" ref="D38:Y38" si="1">SUM(D7:D37)</f>
        <v>123</v>
      </c>
      <c r="E38" s="209">
        <f t="shared" si="1"/>
        <v>936</v>
      </c>
      <c r="F38" s="209">
        <f t="shared" si="1"/>
        <v>139</v>
      </c>
      <c r="G38" s="209">
        <f t="shared" si="1"/>
        <v>951</v>
      </c>
      <c r="H38" s="209">
        <f t="shared" si="1"/>
        <v>95</v>
      </c>
      <c r="I38" s="209">
        <f t="shared" si="1"/>
        <v>1065</v>
      </c>
      <c r="J38" s="209">
        <f t="shared" si="1"/>
        <v>0</v>
      </c>
      <c r="K38" s="209">
        <f t="shared" si="1"/>
        <v>0</v>
      </c>
      <c r="L38" s="209">
        <f t="shared" si="1"/>
        <v>0</v>
      </c>
      <c r="M38" s="209">
        <f t="shared" si="1"/>
        <v>0</v>
      </c>
      <c r="N38" s="209">
        <f t="shared" si="1"/>
        <v>0</v>
      </c>
      <c r="O38" s="209">
        <f t="shared" si="1"/>
        <v>0</v>
      </c>
      <c r="P38" s="209">
        <f t="shared" si="1"/>
        <v>0</v>
      </c>
      <c r="Q38" s="209">
        <f t="shared" si="1"/>
        <v>0</v>
      </c>
      <c r="R38" s="209">
        <f t="shared" si="1"/>
        <v>0</v>
      </c>
      <c r="S38" s="209">
        <f t="shared" si="1"/>
        <v>0</v>
      </c>
      <c r="T38" s="209">
        <f t="shared" si="1"/>
        <v>0</v>
      </c>
      <c r="U38" s="209">
        <f t="shared" si="1"/>
        <v>0</v>
      </c>
      <c r="V38" s="209">
        <f t="shared" si="1"/>
        <v>0</v>
      </c>
      <c r="W38" s="209">
        <f t="shared" si="1"/>
        <v>0</v>
      </c>
      <c r="X38" s="209">
        <f t="shared" si="1"/>
        <v>0</v>
      </c>
      <c r="Y38" s="209">
        <f t="shared" si="1"/>
        <v>0</v>
      </c>
      <c r="Z38" s="213">
        <f t="shared" si="0"/>
        <v>4474</v>
      </c>
    </row>
    <row r="39" spans="1:26" x14ac:dyDescent="0.2">
      <c r="A39" s="125"/>
      <c r="C39" s="125">
        <f>C38+B38</f>
        <v>1165</v>
      </c>
      <c r="E39" s="214">
        <f>D38+E38</f>
        <v>1059</v>
      </c>
      <c r="F39" s="215"/>
      <c r="G39" s="214">
        <f>F38+G38</f>
        <v>1090</v>
      </c>
      <c r="H39" s="215"/>
      <c r="I39" s="214">
        <f>H38+I38</f>
        <v>1160</v>
      </c>
      <c r="J39" s="215"/>
      <c r="K39" s="214">
        <f>J38+K38</f>
        <v>0</v>
      </c>
      <c r="L39" s="215"/>
      <c r="M39" s="214">
        <f>L38+M38</f>
        <v>0</v>
      </c>
      <c r="N39" s="215"/>
      <c r="O39" s="214">
        <f>N38+O38</f>
        <v>0</v>
      </c>
      <c r="P39" s="215"/>
      <c r="Q39" s="214">
        <f>P38+Q38</f>
        <v>0</v>
      </c>
      <c r="R39" s="215"/>
      <c r="S39" s="214">
        <f>R38+S38</f>
        <v>0</v>
      </c>
      <c r="T39" s="215"/>
      <c r="U39" s="214">
        <f>T38+U38</f>
        <v>0</v>
      </c>
      <c r="V39" s="215"/>
      <c r="W39" s="214">
        <f>V38+W38</f>
        <v>0</v>
      </c>
      <c r="X39" s="214"/>
      <c r="Y39" s="214">
        <f>X38+Y38</f>
        <v>0</v>
      </c>
      <c r="Z39" s="216"/>
    </row>
    <row r="40" spans="1:26" x14ac:dyDescent="0.2">
      <c r="C40" s="217"/>
      <c r="D40" s="217"/>
      <c r="E40" s="20"/>
      <c r="F40" s="20"/>
      <c r="G40" s="217"/>
      <c r="H40" s="217"/>
      <c r="I40" s="20"/>
      <c r="J40" s="20"/>
      <c r="K40" s="217"/>
      <c r="L40" s="217"/>
      <c r="M40" s="217"/>
      <c r="N40" s="217"/>
      <c r="O40" s="217"/>
      <c r="P40" s="217"/>
      <c r="Q40" s="217"/>
      <c r="R40" s="217"/>
      <c r="S40" s="217"/>
      <c r="T40" s="217"/>
      <c r="U40" s="217"/>
      <c r="V40" s="217"/>
      <c r="W40" s="217"/>
      <c r="X40" s="217"/>
      <c r="Y40" s="217"/>
    </row>
    <row r="41" spans="1:26" x14ac:dyDescent="0.2">
      <c r="A41" s="125" t="s">
        <v>24</v>
      </c>
      <c r="B41" s="214"/>
      <c r="C41" s="214" t="s">
        <v>25</v>
      </c>
      <c r="D41" s="217"/>
      <c r="E41" s="214" t="s">
        <v>25</v>
      </c>
      <c r="F41" s="217"/>
      <c r="G41" s="214" t="s">
        <v>25</v>
      </c>
      <c r="H41" s="20"/>
      <c r="I41" s="214"/>
      <c r="J41" s="217"/>
      <c r="K41" s="214"/>
      <c r="L41" s="217"/>
      <c r="M41" s="214"/>
      <c r="N41" s="217"/>
      <c r="O41" s="214"/>
      <c r="P41" s="20"/>
      <c r="Q41" s="214"/>
      <c r="R41" s="217"/>
      <c r="S41" s="214"/>
      <c r="T41" s="217"/>
      <c r="U41" s="214"/>
      <c r="V41" s="217"/>
      <c r="W41" s="214"/>
      <c r="X41" s="217"/>
    </row>
    <row r="43" spans="1:26" x14ac:dyDescent="0.2">
      <c r="A43" s="218"/>
      <c r="B43" s="218"/>
      <c r="C43" s="218"/>
      <c r="D43" s="218"/>
      <c r="E43" s="218"/>
      <c r="F43" s="218"/>
      <c r="Q43" s="219"/>
      <c r="R43" s="219"/>
    </row>
    <row r="44" spans="1:26" x14ac:dyDescent="0.2">
      <c r="A44" s="219" t="s">
        <v>26</v>
      </c>
      <c r="C44" s="219">
        <f>C8+C9+C12+C13+C14+C15+C16+C19+C20+C21+C22+C23+C26+C27+C28+C29+C30+C33+C34+C35+C36+C37</f>
        <v>1023</v>
      </c>
      <c r="E44">
        <f>E9+E10+E11+E12+E13+E16+E17+E18+E19+E20+E23+E24+E25+E26+E27+E30+E31+E32+E33+E34</f>
        <v>936</v>
      </c>
      <c r="G44">
        <f>G9+G10+G11+G12+G13+G16+G17+G18+G19+G20+G23+G24+G25+G26+G27+G30+G31+G32+G33+G34+G37</f>
        <v>951</v>
      </c>
      <c r="Q44" s="219"/>
    </row>
    <row r="45" spans="1:26" x14ac:dyDescent="0.2">
      <c r="A45" s="219" t="s">
        <v>27</v>
      </c>
      <c r="Q45" s="219"/>
      <c r="R45" s="219"/>
    </row>
    <row r="46" spans="1:26" x14ac:dyDescent="0.2">
      <c r="A46" s="218"/>
      <c r="B46" s="218"/>
      <c r="D46" s="218"/>
      <c r="R46" s="219"/>
    </row>
    <row r="47" spans="1:26" x14ac:dyDescent="0.2">
      <c r="A47" s="219" t="s">
        <v>28</v>
      </c>
      <c r="C47">
        <f>C7</f>
        <v>0</v>
      </c>
      <c r="E47">
        <v>0</v>
      </c>
      <c r="G47">
        <v>0</v>
      </c>
      <c r="Q47" s="219"/>
      <c r="Z47" s="219"/>
    </row>
    <row r="48" spans="1:26" x14ac:dyDescent="0.2">
      <c r="A48" s="219" t="s">
        <v>29</v>
      </c>
      <c r="R48" s="219"/>
    </row>
    <row r="49" spans="1:26" x14ac:dyDescent="0.2">
      <c r="Q49" s="219"/>
      <c r="R49" s="219"/>
    </row>
    <row r="50" spans="1:26" x14ac:dyDescent="0.2">
      <c r="A50" s="219" t="s">
        <v>30</v>
      </c>
      <c r="C50">
        <f>B10+B11+B17+B18+B24+B25+B31+B32</f>
        <v>142</v>
      </c>
      <c r="E50">
        <f>D7+D8+D14+D15+D21+D22+D28+D29</f>
        <v>123</v>
      </c>
      <c r="G50">
        <f>F7+F8+F14+F15+F21+F22+F28+F29+F35+F36</f>
        <v>139</v>
      </c>
      <c r="I50" s="219"/>
      <c r="J50" s="219"/>
    </row>
    <row r="51" spans="1:26" x14ac:dyDescent="0.2">
      <c r="A51" s="219" t="s">
        <v>31</v>
      </c>
    </row>
    <row r="53" spans="1:26" x14ac:dyDescent="0.2">
      <c r="A53" s="219" t="s">
        <v>30</v>
      </c>
      <c r="C53">
        <f>B7</f>
        <v>0</v>
      </c>
      <c r="E53">
        <v>0</v>
      </c>
      <c r="G53">
        <v>0</v>
      </c>
    </row>
    <row r="54" spans="1:26" ht="13.5" thickBot="1" x14ac:dyDescent="0.25">
      <c r="A54" s="219" t="s">
        <v>29</v>
      </c>
      <c r="G54" s="220"/>
      <c r="I54" s="220"/>
      <c r="K54" s="220"/>
      <c r="M54" s="220"/>
      <c r="Q54" s="220"/>
      <c r="S54" s="220"/>
      <c r="U54" s="220"/>
      <c r="W54" s="220"/>
    </row>
    <row r="55" spans="1:26" ht="13.5" thickTop="1" x14ac:dyDescent="0.2">
      <c r="C55" s="221"/>
      <c r="E55" s="221"/>
      <c r="O55" s="221"/>
      <c r="Y55" s="221"/>
    </row>
    <row r="56" spans="1:26" x14ac:dyDescent="0.2">
      <c r="A56" t="s">
        <v>4</v>
      </c>
      <c r="C56" s="125">
        <f>SUM(C44:C54)</f>
        <v>1165</v>
      </c>
      <c r="E56" s="125">
        <f>SUM(E44:E54)</f>
        <v>1059</v>
      </c>
      <c r="G56" s="125">
        <f>SUM(G44:G54)</f>
        <v>1090</v>
      </c>
      <c r="I56" s="125">
        <f>SUM(I44:I54)</f>
        <v>0</v>
      </c>
      <c r="K56" s="125">
        <f>SUM(K44:K54)</f>
        <v>0</v>
      </c>
      <c r="M56" s="125">
        <f>SUM(M44:M54)</f>
        <v>0</v>
      </c>
      <c r="N56" s="125"/>
      <c r="O56" s="125">
        <f>SUM(O44:O54)</f>
        <v>0</v>
      </c>
      <c r="Q56" s="125">
        <f>SUM(Q44:Q54)</f>
        <v>0</v>
      </c>
      <c r="S56" s="125">
        <f>SUM(S44:S54)</f>
        <v>0</v>
      </c>
      <c r="U56" s="125">
        <f>SUM(U44:U53)</f>
        <v>0</v>
      </c>
      <c r="V56" s="125"/>
      <c r="W56" s="125">
        <f>SUM(W44:W53)</f>
        <v>0</v>
      </c>
      <c r="X56" s="125"/>
      <c r="Y56" s="125">
        <f>SUM(Y44:Y53)</f>
        <v>0</v>
      </c>
      <c r="Z56" s="222"/>
    </row>
    <row r="58" spans="1:26" x14ac:dyDescent="0.2">
      <c r="Z58">
        <f>SUM(C56:Y56)</f>
        <v>3314</v>
      </c>
    </row>
  </sheetData>
  <mergeCells count="1">
    <mergeCell ref="A1:Z1"/>
  </mergeCells>
  <pageMargins left="0.78740157499999996" right="0.78740157499999996" top="0.984251969" bottom="0.984251969" header="0.4921259845" footer="0.4921259845"/>
  <pageSetup paperSize="9" scale="5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0B585-FE4B-49D0-8BCA-9994138CBE35}">
  <sheetPr>
    <pageSetUpPr fitToPage="1"/>
  </sheetPr>
  <dimension ref="A1:Z58"/>
  <sheetViews>
    <sheetView zoomScale="120" zoomScaleNormal="120" workbookViewId="0">
      <pane xSplit="1" topLeftCell="B1" activePane="topRight" state="frozen"/>
      <selection activeCell="W43" sqref="W43"/>
      <selection pane="topRight" activeCell="I44" sqref="I44"/>
    </sheetView>
  </sheetViews>
  <sheetFormatPr baseColWidth="10" defaultRowHeight="12.75" x14ac:dyDescent="0.2"/>
  <cols>
    <col min="1" max="1" width="17.42578125" customWidth="1"/>
    <col min="2" max="2" width="9.5703125" customWidth="1"/>
    <col min="3" max="25" width="9.7109375" customWidth="1"/>
    <col min="257" max="257" width="17.42578125" customWidth="1"/>
    <col min="258" max="258" width="9.5703125" customWidth="1"/>
    <col min="259" max="281" width="9.7109375" customWidth="1"/>
    <col min="513" max="513" width="17.42578125" customWidth="1"/>
    <col min="514" max="514" width="9.5703125" customWidth="1"/>
    <col min="515" max="537" width="9.7109375" customWidth="1"/>
    <col min="769" max="769" width="17.42578125" customWidth="1"/>
    <col min="770" max="770" width="9.5703125" customWidth="1"/>
    <col min="771" max="793" width="9.7109375" customWidth="1"/>
    <col min="1025" max="1025" width="17.42578125" customWidth="1"/>
    <col min="1026" max="1026" width="9.5703125" customWidth="1"/>
    <col min="1027" max="1049" width="9.7109375" customWidth="1"/>
    <col min="1281" max="1281" width="17.42578125" customWidth="1"/>
    <col min="1282" max="1282" width="9.5703125" customWidth="1"/>
    <col min="1283" max="1305" width="9.7109375" customWidth="1"/>
    <col min="1537" max="1537" width="17.42578125" customWidth="1"/>
    <col min="1538" max="1538" width="9.5703125" customWidth="1"/>
    <col min="1539" max="1561" width="9.7109375" customWidth="1"/>
    <col min="1793" max="1793" width="17.42578125" customWidth="1"/>
    <col min="1794" max="1794" width="9.5703125" customWidth="1"/>
    <col min="1795" max="1817" width="9.7109375" customWidth="1"/>
    <col min="2049" max="2049" width="17.42578125" customWidth="1"/>
    <col min="2050" max="2050" width="9.5703125" customWidth="1"/>
    <col min="2051" max="2073" width="9.7109375" customWidth="1"/>
    <col min="2305" max="2305" width="17.42578125" customWidth="1"/>
    <col min="2306" max="2306" width="9.5703125" customWidth="1"/>
    <col min="2307" max="2329" width="9.7109375" customWidth="1"/>
    <col min="2561" max="2561" width="17.42578125" customWidth="1"/>
    <col min="2562" max="2562" width="9.5703125" customWidth="1"/>
    <col min="2563" max="2585" width="9.7109375" customWidth="1"/>
    <col min="2817" max="2817" width="17.42578125" customWidth="1"/>
    <col min="2818" max="2818" width="9.5703125" customWidth="1"/>
    <col min="2819" max="2841" width="9.7109375" customWidth="1"/>
    <col min="3073" max="3073" width="17.42578125" customWidth="1"/>
    <col min="3074" max="3074" width="9.5703125" customWidth="1"/>
    <col min="3075" max="3097" width="9.7109375" customWidth="1"/>
    <col min="3329" max="3329" width="17.42578125" customWidth="1"/>
    <col min="3330" max="3330" width="9.5703125" customWidth="1"/>
    <col min="3331" max="3353" width="9.7109375" customWidth="1"/>
    <col min="3585" max="3585" width="17.42578125" customWidth="1"/>
    <col min="3586" max="3586" width="9.5703125" customWidth="1"/>
    <col min="3587" max="3609" width="9.7109375" customWidth="1"/>
    <col min="3841" max="3841" width="17.42578125" customWidth="1"/>
    <col min="3842" max="3842" width="9.5703125" customWidth="1"/>
    <col min="3843" max="3865" width="9.7109375" customWidth="1"/>
    <col min="4097" max="4097" width="17.42578125" customWidth="1"/>
    <col min="4098" max="4098" width="9.5703125" customWidth="1"/>
    <col min="4099" max="4121" width="9.7109375" customWidth="1"/>
    <col min="4353" max="4353" width="17.42578125" customWidth="1"/>
    <col min="4354" max="4354" width="9.5703125" customWidth="1"/>
    <col min="4355" max="4377" width="9.7109375" customWidth="1"/>
    <col min="4609" max="4609" width="17.42578125" customWidth="1"/>
    <col min="4610" max="4610" width="9.5703125" customWidth="1"/>
    <col min="4611" max="4633" width="9.7109375" customWidth="1"/>
    <col min="4865" max="4865" width="17.42578125" customWidth="1"/>
    <col min="4866" max="4866" width="9.5703125" customWidth="1"/>
    <col min="4867" max="4889" width="9.7109375" customWidth="1"/>
    <col min="5121" max="5121" width="17.42578125" customWidth="1"/>
    <col min="5122" max="5122" width="9.5703125" customWidth="1"/>
    <col min="5123" max="5145" width="9.7109375" customWidth="1"/>
    <col min="5377" max="5377" width="17.42578125" customWidth="1"/>
    <col min="5378" max="5378" width="9.5703125" customWidth="1"/>
    <col min="5379" max="5401" width="9.7109375" customWidth="1"/>
    <col min="5633" max="5633" width="17.42578125" customWidth="1"/>
    <col min="5634" max="5634" width="9.5703125" customWidth="1"/>
    <col min="5635" max="5657" width="9.7109375" customWidth="1"/>
    <col min="5889" max="5889" width="17.42578125" customWidth="1"/>
    <col min="5890" max="5890" width="9.5703125" customWidth="1"/>
    <col min="5891" max="5913" width="9.7109375" customWidth="1"/>
    <col min="6145" max="6145" width="17.42578125" customWidth="1"/>
    <col min="6146" max="6146" width="9.5703125" customWidth="1"/>
    <col min="6147" max="6169" width="9.7109375" customWidth="1"/>
    <col min="6401" max="6401" width="17.42578125" customWidth="1"/>
    <col min="6402" max="6402" width="9.5703125" customWidth="1"/>
    <col min="6403" max="6425" width="9.7109375" customWidth="1"/>
    <col min="6657" max="6657" width="17.42578125" customWidth="1"/>
    <col min="6658" max="6658" width="9.5703125" customWidth="1"/>
    <col min="6659" max="6681" width="9.7109375" customWidth="1"/>
    <col min="6913" max="6913" width="17.42578125" customWidth="1"/>
    <col min="6914" max="6914" width="9.5703125" customWidth="1"/>
    <col min="6915" max="6937" width="9.7109375" customWidth="1"/>
    <col min="7169" max="7169" width="17.42578125" customWidth="1"/>
    <col min="7170" max="7170" width="9.5703125" customWidth="1"/>
    <col min="7171" max="7193" width="9.7109375" customWidth="1"/>
    <col min="7425" max="7425" width="17.42578125" customWidth="1"/>
    <col min="7426" max="7426" width="9.5703125" customWidth="1"/>
    <col min="7427" max="7449" width="9.7109375" customWidth="1"/>
    <col min="7681" max="7681" width="17.42578125" customWidth="1"/>
    <col min="7682" max="7682" width="9.5703125" customWidth="1"/>
    <col min="7683" max="7705" width="9.7109375" customWidth="1"/>
    <col min="7937" max="7937" width="17.42578125" customWidth="1"/>
    <col min="7938" max="7938" width="9.5703125" customWidth="1"/>
    <col min="7939" max="7961" width="9.7109375" customWidth="1"/>
    <col min="8193" max="8193" width="17.42578125" customWidth="1"/>
    <col min="8194" max="8194" width="9.5703125" customWidth="1"/>
    <col min="8195" max="8217" width="9.7109375" customWidth="1"/>
    <col min="8449" max="8449" width="17.42578125" customWidth="1"/>
    <col min="8450" max="8450" width="9.5703125" customWidth="1"/>
    <col min="8451" max="8473" width="9.7109375" customWidth="1"/>
    <col min="8705" max="8705" width="17.42578125" customWidth="1"/>
    <col min="8706" max="8706" width="9.5703125" customWidth="1"/>
    <col min="8707" max="8729" width="9.7109375" customWidth="1"/>
    <col min="8961" max="8961" width="17.42578125" customWidth="1"/>
    <col min="8962" max="8962" width="9.5703125" customWidth="1"/>
    <col min="8963" max="8985" width="9.7109375" customWidth="1"/>
    <col min="9217" max="9217" width="17.42578125" customWidth="1"/>
    <col min="9218" max="9218" width="9.5703125" customWidth="1"/>
    <col min="9219" max="9241" width="9.7109375" customWidth="1"/>
    <col min="9473" max="9473" width="17.42578125" customWidth="1"/>
    <col min="9474" max="9474" width="9.5703125" customWidth="1"/>
    <col min="9475" max="9497" width="9.7109375" customWidth="1"/>
    <col min="9729" max="9729" width="17.42578125" customWidth="1"/>
    <col min="9730" max="9730" width="9.5703125" customWidth="1"/>
    <col min="9731" max="9753" width="9.7109375" customWidth="1"/>
    <col min="9985" max="9985" width="17.42578125" customWidth="1"/>
    <col min="9986" max="9986" width="9.5703125" customWidth="1"/>
    <col min="9987" max="10009" width="9.7109375" customWidth="1"/>
    <col min="10241" max="10241" width="17.42578125" customWidth="1"/>
    <col min="10242" max="10242" width="9.5703125" customWidth="1"/>
    <col min="10243" max="10265" width="9.7109375" customWidth="1"/>
    <col min="10497" max="10497" width="17.42578125" customWidth="1"/>
    <col min="10498" max="10498" width="9.5703125" customWidth="1"/>
    <col min="10499" max="10521" width="9.7109375" customWidth="1"/>
    <col min="10753" max="10753" width="17.42578125" customWidth="1"/>
    <col min="10754" max="10754" width="9.5703125" customWidth="1"/>
    <col min="10755" max="10777" width="9.7109375" customWidth="1"/>
    <col min="11009" max="11009" width="17.42578125" customWidth="1"/>
    <col min="11010" max="11010" width="9.5703125" customWidth="1"/>
    <col min="11011" max="11033" width="9.7109375" customWidth="1"/>
    <col min="11265" max="11265" width="17.42578125" customWidth="1"/>
    <col min="11266" max="11266" width="9.5703125" customWidth="1"/>
    <col min="11267" max="11289" width="9.7109375" customWidth="1"/>
    <col min="11521" max="11521" width="17.42578125" customWidth="1"/>
    <col min="11522" max="11522" width="9.5703125" customWidth="1"/>
    <col min="11523" max="11545" width="9.7109375" customWidth="1"/>
    <col min="11777" max="11777" width="17.42578125" customWidth="1"/>
    <col min="11778" max="11778" width="9.5703125" customWidth="1"/>
    <col min="11779" max="11801" width="9.7109375" customWidth="1"/>
    <col min="12033" max="12033" width="17.42578125" customWidth="1"/>
    <col min="12034" max="12034" width="9.5703125" customWidth="1"/>
    <col min="12035" max="12057" width="9.7109375" customWidth="1"/>
    <col min="12289" max="12289" width="17.42578125" customWidth="1"/>
    <col min="12290" max="12290" width="9.5703125" customWidth="1"/>
    <col min="12291" max="12313" width="9.7109375" customWidth="1"/>
    <col min="12545" max="12545" width="17.42578125" customWidth="1"/>
    <col min="12546" max="12546" width="9.5703125" customWidth="1"/>
    <col min="12547" max="12569" width="9.7109375" customWidth="1"/>
    <col min="12801" max="12801" width="17.42578125" customWidth="1"/>
    <col min="12802" max="12802" width="9.5703125" customWidth="1"/>
    <col min="12803" max="12825" width="9.7109375" customWidth="1"/>
    <col min="13057" max="13057" width="17.42578125" customWidth="1"/>
    <col min="13058" max="13058" width="9.5703125" customWidth="1"/>
    <col min="13059" max="13081" width="9.7109375" customWidth="1"/>
    <col min="13313" max="13313" width="17.42578125" customWidth="1"/>
    <col min="13314" max="13314" width="9.5703125" customWidth="1"/>
    <col min="13315" max="13337" width="9.7109375" customWidth="1"/>
    <col min="13569" max="13569" width="17.42578125" customWidth="1"/>
    <col min="13570" max="13570" width="9.5703125" customWidth="1"/>
    <col min="13571" max="13593" width="9.7109375" customWidth="1"/>
    <col min="13825" max="13825" width="17.42578125" customWidth="1"/>
    <col min="13826" max="13826" width="9.5703125" customWidth="1"/>
    <col min="13827" max="13849" width="9.7109375" customWidth="1"/>
    <col min="14081" max="14081" width="17.42578125" customWidth="1"/>
    <col min="14082" max="14082" width="9.5703125" customWidth="1"/>
    <col min="14083" max="14105" width="9.7109375" customWidth="1"/>
    <col min="14337" max="14337" width="17.42578125" customWidth="1"/>
    <col min="14338" max="14338" width="9.5703125" customWidth="1"/>
    <col min="14339" max="14361" width="9.7109375" customWidth="1"/>
    <col min="14593" max="14593" width="17.42578125" customWidth="1"/>
    <col min="14594" max="14594" width="9.5703125" customWidth="1"/>
    <col min="14595" max="14617" width="9.7109375" customWidth="1"/>
    <col min="14849" max="14849" width="17.42578125" customWidth="1"/>
    <col min="14850" max="14850" width="9.5703125" customWidth="1"/>
    <col min="14851" max="14873" width="9.7109375" customWidth="1"/>
    <col min="15105" max="15105" width="17.42578125" customWidth="1"/>
    <col min="15106" max="15106" width="9.5703125" customWidth="1"/>
    <col min="15107" max="15129" width="9.7109375" customWidth="1"/>
    <col min="15361" max="15361" width="17.42578125" customWidth="1"/>
    <col min="15362" max="15362" width="9.5703125" customWidth="1"/>
    <col min="15363" max="15385" width="9.7109375" customWidth="1"/>
    <col min="15617" max="15617" width="17.42578125" customWidth="1"/>
    <col min="15618" max="15618" width="9.5703125" customWidth="1"/>
    <col min="15619" max="15641" width="9.7109375" customWidth="1"/>
    <col min="15873" max="15873" width="17.42578125" customWidth="1"/>
    <col min="15874" max="15874" width="9.5703125" customWidth="1"/>
    <col min="15875" max="15897" width="9.7109375" customWidth="1"/>
    <col min="16129" max="16129" width="17.42578125" customWidth="1"/>
    <col min="16130" max="16130" width="9.5703125" customWidth="1"/>
    <col min="16131" max="16153" width="9.7109375" customWidth="1"/>
  </cols>
  <sheetData>
    <row r="1" spans="1:26" ht="15.75" x14ac:dyDescent="0.25">
      <c r="A1" s="441" t="s">
        <v>32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  <c r="N1" s="441"/>
      <c r="O1" s="441"/>
      <c r="P1" s="441"/>
      <c r="Q1" s="441"/>
      <c r="R1" s="441"/>
      <c r="S1" s="441"/>
      <c r="T1" s="441"/>
      <c r="U1" s="441"/>
      <c r="V1" s="441"/>
      <c r="W1" s="441"/>
      <c r="X1" s="441"/>
      <c r="Y1" s="441"/>
      <c r="Z1" s="441"/>
    </row>
    <row r="3" spans="1:26" ht="15.75" x14ac:dyDescent="0.25">
      <c r="A3" s="124" t="s">
        <v>18</v>
      </c>
      <c r="B3" s="124"/>
      <c r="C3" s="125"/>
      <c r="D3" s="126"/>
      <c r="E3" s="125" t="s">
        <v>19</v>
      </c>
      <c r="F3" s="125"/>
      <c r="G3" s="125"/>
      <c r="H3" s="125"/>
      <c r="I3" s="127"/>
      <c r="J3" t="s">
        <v>20</v>
      </c>
    </row>
    <row r="4" spans="1:26" ht="13.5" thickBot="1" x14ac:dyDescent="0.25"/>
    <row r="5" spans="1:26" ht="13.5" thickBot="1" x14ac:dyDescent="0.25">
      <c r="B5" s="24" t="s">
        <v>3</v>
      </c>
      <c r="C5" s="128"/>
      <c r="D5" s="129" t="s">
        <v>5</v>
      </c>
      <c r="E5" s="130"/>
      <c r="F5" s="129" t="s">
        <v>6</v>
      </c>
      <c r="G5" s="130"/>
      <c r="H5" s="131" t="s">
        <v>7</v>
      </c>
      <c r="I5" s="132"/>
      <c r="J5" s="24" t="s">
        <v>8</v>
      </c>
      <c r="K5" s="130"/>
      <c r="L5" s="24" t="s">
        <v>9</v>
      </c>
      <c r="M5" s="130"/>
      <c r="N5" s="24" t="s">
        <v>10</v>
      </c>
      <c r="O5" s="133"/>
      <c r="P5" s="24" t="s">
        <v>11</v>
      </c>
      <c r="Q5" s="134"/>
      <c r="R5" s="135" t="s">
        <v>21</v>
      </c>
      <c r="S5" s="134"/>
      <c r="T5" s="136" t="s">
        <v>13</v>
      </c>
      <c r="U5" s="137"/>
      <c r="V5" s="138" t="s">
        <v>14</v>
      </c>
      <c r="W5" s="130"/>
      <c r="X5" s="138" t="s">
        <v>15</v>
      </c>
      <c r="Y5" s="130"/>
      <c r="Z5" s="139" t="s">
        <v>4</v>
      </c>
    </row>
    <row r="6" spans="1:26" ht="13.5" thickBot="1" x14ac:dyDescent="0.25">
      <c r="B6" s="140" t="s">
        <v>22</v>
      </c>
      <c r="C6" s="141" t="s">
        <v>23</v>
      </c>
      <c r="D6" s="140" t="s">
        <v>22</v>
      </c>
      <c r="E6" s="134" t="s">
        <v>23</v>
      </c>
      <c r="F6" s="142" t="s">
        <v>22</v>
      </c>
      <c r="G6" s="141" t="s">
        <v>23</v>
      </c>
      <c r="H6" s="142" t="s">
        <v>22</v>
      </c>
      <c r="I6" s="141" t="s">
        <v>23</v>
      </c>
      <c r="J6" s="129" t="s">
        <v>22</v>
      </c>
      <c r="K6" s="141" t="s">
        <v>23</v>
      </c>
      <c r="L6" s="142" t="s">
        <v>22</v>
      </c>
      <c r="M6" s="141" t="s">
        <v>23</v>
      </c>
      <c r="N6" s="142" t="s">
        <v>22</v>
      </c>
      <c r="O6" s="141" t="s">
        <v>23</v>
      </c>
      <c r="P6" s="142" t="s">
        <v>22</v>
      </c>
      <c r="Q6" s="141" t="s">
        <v>23</v>
      </c>
      <c r="R6" s="140" t="s">
        <v>22</v>
      </c>
      <c r="S6" s="134" t="s">
        <v>23</v>
      </c>
      <c r="T6" s="142" t="s">
        <v>22</v>
      </c>
      <c r="U6" s="141" t="s">
        <v>23</v>
      </c>
      <c r="V6" s="142" t="s">
        <v>22</v>
      </c>
      <c r="W6" s="141" t="s">
        <v>23</v>
      </c>
      <c r="X6" s="129" t="s">
        <v>22</v>
      </c>
      <c r="Y6" s="141" t="s">
        <v>23</v>
      </c>
      <c r="Z6" s="32"/>
    </row>
    <row r="7" spans="1:26" ht="13.5" thickBot="1" x14ac:dyDescent="0.25">
      <c r="A7" s="143">
        <v>1</v>
      </c>
      <c r="B7" s="223">
        <v>0</v>
      </c>
      <c r="C7" s="224">
        <v>0</v>
      </c>
      <c r="D7" s="146"/>
      <c r="E7" s="147">
        <v>37</v>
      </c>
      <c r="F7" s="148"/>
      <c r="G7" s="149">
        <v>22</v>
      </c>
      <c r="H7" s="155">
        <v>35</v>
      </c>
      <c r="I7" s="153">
        <v>25</v>
      </c>
      <c r="J7" s="152">
        <v>0</v>
      </c>
      <c r="K7" s="153">
        <v>0</v>
      </c>
      <c r="L7" s="150">
        <v>17</v>
      </c>
      <c r="M7" s="151"/>
      <c r="N7" s="148"/>
      <c r="O7" s="149">
        <v>32</v>
      </c>
      <c r="P7" s="148"/>
      <c r="Q7" s="149">
        <v>28</v>
      </c>
      <c r="R7" s="225">
        <v>19</v>
      </c>
      <c r="S7" s="226"/>
      <c r="T7" s="148"/>
      <c r="U7" s="149">
        <v>48</v>
      </c>
      <c r="V7" s="155">
        <v>21</v>
      </c>
      <c r="W7" s="153">
        <v>6</v>
      </c>
      <c r="X7" s="227">
        <v>15</v>
      </c>
      <c r="Y7" s="228"/>
      <c r="Z7" s="158">
        <f t="shared" ref="Z7:Z38" si="0">SUM(B7:Y7)</f>
        <v>305</v>
      </c>
    </row>
    <row r="8" spans="1:26" ht="13.5" thickBot="1" x14ac:dyDescent="0.25">
      <c r="A8" s="159">
        <v>2</v>
      </c>
      <c r="B8" s="160">
        <v>64</v>
      </c>
      <c r="C8" s="161">
        <v>41</v>
      </c>
      <c r="D8" s="162"/>
      <c r="E8" s="163">
        <v>23</v>
      </c>
      <c r="F8" s="166">
        <v>14</v>
      </c>
      <c r="G8" s="167"/>
      <c r="H8" s="164"/>
      <c r="I8" s="165">
        <v>43</v>
      </c>
      <c r="J8" s="168"/>
      <c r="K8" s="165">
        <v>38</v>
      </c>
      <c r="L8" s="166">
        <v>15</v>
      </c>
      <c r="M8" s="176"/>
      <c r="N8" s="177"/>
      <c r="O8" s="165">
        <v>53</v>
      </c>
      <c r="P8" s="164"/>
      <c r="Q8" s="165">
        <v>31</v>
      </c>
      <c r="R8" s="175"/>
      <c r="S8" s="163">
        <v>45</v>
      </c>
      <c r="T8" s="164"/>
      <c r="U8" s="165">
        <v>48</v>
      </c>
      <c r="V8" s="166">
        <v>12</v>
      </c>
      <c r="W8" s="167"/>
      <c r="X8" s="168"/>
      <c r="Y8" s="178">
        <v>55</v>
      </c>
      <c r="Z8" s="158">
        <f t="shared" si="0"/>
        <v>482</v>
      </c>
    </row>
    <row r="9" spans="1:26" ht="13.5" thickBot="1" x14ac:dyDescent="0.25">
      <c r="A9" s="159">
        <v>3</v>
      </c>
      <c r="B9" s="162"/>
      <c r="C9" s="163">
        <v>53</v>
      </c>
      <c r="D9" s="171">
        <v>20</v>
      </c>
      <c r="E9" s="172"/>
      <c r="F9" s="166">
        <v>15</v>
      </c>
      <c r="G9" s="167"/>
      <c r="H9" s="164"/>
      <c r="I9" s="165">
        <v>47</v>
      </c>
      <c r="J9" s="168"/>
      <c r="K9" s="165">
        <v>18</v>
      </c>
      <c r="L9" s="164"/>
      <c r="M9" s="169">
        <v>50</v>
      </c>
      <c r="N9" s="177"/>
      <c r="O9" s="165">
        <v>35</v>
      </c>
      <c r="P9" s="166">
        <v>9</v>
      </c>
      <c r="Q9" s="167"/>
      <c r="R9" s="175"/>
      <c r="S9" s="163">
        <v>36</v>
      </c>
      <c r="T9" s="164"/>
      <c r="U9" s="165">
        <v>33</v>
      </c>
      <c r="V9" s="166">
        <v>13</v>
      </c>
      <c r="W9" s="167"/>
      <c r="X9" s="168"/>
      <c r="Y9" s="178">
        <v>56</v>
      </c>
      <c r="Z9" s="158">
        <f t="shared" si="0"/>
        <v>385</v>
      </c>
    </row>
    <row r="10" spans="1:26" ht="13.5" thickBot="1" x14ac:dyDescent="0.25">
      <c r="A10" s="159">
        <v>4</v>
      </c>
      <c r="B10" s="162"/>
      <c r="C10" s="163">
        <v>44</v>
      </c>
      <c r="D10" s="171">
        <v>18</v>
      </c>
      <c r="E10" s="172"/>
      <c r="F10" s="164"/>
      <c r="G10" s="165">
        <v>44</v>
      </c>
      <c r="H10" s="164"/>
      <c r="I10" s="165">
        <v>39</v>
      </c>
      <c r="J10" s="173">
        <v>15</v>
      </c>
      <c r="K10" s="167"/>
      <c r="L10" s="164"/>
      <c r="M10" s="169">
        <v>44</v>
      </c>
      <c r="N10" s="177"/>
      <c r="O10" s="165">
        <v>34</v>
      </c>
      <c r="P10" s="166">
        <v>10</v>
      </c>
      <c r="Q10" s="167"/>
      <c r="R10" s="175"/>
      <c r="S10" s="163">
        <v>33</v>
      </c>
      <c r="T10" s="164"/>
      <c r="U10" s="165">
        <v>18</v>
      </c>
      <c r="V10" s="164"/>
      <c r="W10" s="165">
        <v>61</v>
      </c>
      <c r="X10" s="168"/>
      <c r="Y10" s="178">
        <v>34</v>
      </c>
      <c r="Z10" s="158">
        <f t="shared" si="0"/>
        <v>394</v>
      </c>
    </row>
    <row r="11" spans="1:26" ht="13.5" thickBot="1" x14ac:dyDescent="0.25">
      <c r="A11" s="159">
        <v>5</v>
      </c>
      <c r="B11" s="162"/>
      <c r="C11" s="163">
        <v>43</v>
      </c>
      <c r="D11" s="175"/>
      <c r="E11" s="163">
        <v>29</v>
      </c>
      <c r="F11" s="164"/>
      <c r="G11" s="165">
        <v>45</v>
      </c>
      <c r="H11" s="164"/>
      <c r="I11" s="165">
        <v>18</v>
      </c>
      <c r="J11" s="173">
        <v>18</v>
      </c>
      <c r="K11" s="167"/>
      <c r="L11" s="164"/>
      <c r="M11" s="169">
        <v>42</v>
      </c>
      <c r="N11" s="177"/>
      <c r="O11" s="165">
        <v>20</v>
      </c>
      <c r="P11" s="164"/>
      <c r="Q11" s="165">
        <v>42</v>
      </c>
      <c r="R11" s="175"/>
      <c r="S11" s="163">
        <v>38</v>
      </c>
      <c r="T11" s="166">
        <v>22</v>
      </c>
      <c r="U11" s="167"/>
      <c r="V11" s="164"/>
      <c r="W11" s="165">
        <v>48</v>
      </c>
      <c r="X11" s="168"/>
      <c r="Y11" s="178">
        <v>46</v>
      </c>
      <c r="Z11" s="158">
        <f t="shared" si="0"/>
        <v>411</v>
      </c>
    </row>
    <row r="12" spans="1:26" ht="13.5" thickBot="1" x14ac:dyDescent="0.25">
      <c r="A12" s="159">
        <v>6</v>
      </c>
      <c r="B12" s="181">
        <v>15</v>
      </c>
      <c r="C12" s="172"/>
      <c r="D12" s="175"/>
      <c r="E12" s="163">
        <v>53</v>
      </c>
      <c r="F12" s="164"/>
      <c r="G12" s="165">
        <v>41</v>
      </c>
      <c r="H12" s="166">
        <v>19</v>
      </c>
      <c r="I12" s="167"/>
      <c r="J12" s="168"/>
      <c r="K12" s="165">
        <v>31</v>
      </c>
      <c r="L12" s="164"/>
      <c r="M12" s="165">
        <v>46</v>
      </c>
      <c r="N12" s="166">
        <v>20</v>
      </c>
      <c r="O12" s="167"/>
      <c r="P12" s="164"/>
      <c r="Q12" s="165">
        <v>38</v>
      </c>
      <c r="R12" s="175"/>
      <c r="S12" s="163">
        <v>15</v>
      </c>
      <c r="T12" s="166">
        <v>20</v>
      </c>
      <c r="U12" s="167"/>
      <c r="V12" s="179"/>
      <c r="W12" s="180">
        <v>49</v>
      </c>
      <c r="X12" s="168"/>
      <c r="Y12" s="178">
        <v>19</v>
      </c>
      <c r="Z12" s="158">
        <f t="shared" si="0"/>
        <v>366</v>
      </c>
    </row>
    <row r="13" spans="1:26" ht="13.5" thickBot="1" x14ac:dyDescent="0.25">
      <c r="A13" s="159">
        <v>7</v>
      </c>
      <c r="B13" s="181">
        <v>16</v>
      </c>
      <c r="C13" s="172"/>
      <c r="D13" s="175"/>
      <c r="E13" s="163">
        <v>43</v>
      </c>
      <c r="F13" s="164"/>
      <c r="G13" s="165">
        <v>19</v>
      </c>
      <c r="H13" s="166">
        <v>18</v>
      </c>
      <c r="I13" s="167"/>
      <c r="J13" s="168"/>
      <c r="K13" s="165">
        <v>33</v>
      </c>
      <c r="L13" s="164"/>
      <c r="M13" s="165">
        <v>30</v>
      </c>
      <c r="N13" s="166">
        <v>20</v>
      </c>
      <c r="O13" s="167"/>
      <c r="P13" s="164"/>
      <c r="Q13" s="165">
        <v>43</v>
      </c>
      <c r="R13" s="171">
        <v>17</v>
      </c>
      <c r="S13" s="172"/>
      <c r="T13" s="164"/>
      <c r="U13" s="165">
        <v>56</v>
      </c>
      <c r="V13" s="164"/>
      <c r="W13" s="165">
        <v>47</v>
      </c>
      <c r="X13" s="173">
        <v>15</v>
      </c>
      <c r="Y13" s="174"/>
      <c r="Z13" s="158">
        <f>SUM(B13:Y13)</f>
        <v>357</v>
      </c>
    </row>
    <row r="14" spans="1:26" ht="13.5" thickBot="1" x14ac:dyDescent="0.25">
      <c r="A14" s="159">
        <v>8</v>
      </c>
      <c r="B14" s="162"/>
      <c r="C14" s="163">
        <v>53</v>
      </c>
      <c r="D14" s="175"/>
      <c r="E14" s="163">
        <v>41</v>
      </c>
      <c r="F14" s="164"/>
      <c r="G14" s="165">
        <v>28</v>
      </c>
      <c r="H14" s="164"/>
      <c r="I14" s="165">
        <v>51</v>
      </c>
      <c r="J14" s="182">
        <v>50</v>
      </c>
      <c r="K14" s="183">
        <v>17</v>
      </c>
      <c r="L14" s="166">
        <v>16</v>
      </c>
      <c r="M14" s="167"/>
      <c r="N14" s="164"/>
      <c r="O14" s="165">
        <v>56</v>
      </c>
      <c r="P14" s="164"/>
      <c r="Q14" s="165">
        <v>41</v>
      </c>
      <c r="R14" s="171">
        <v>19</v>
      </c>
      <c r="S14" s="172"/>
      <c r="T14" s="164"/>
      <c r="U14" s="165">
        <v>47</v>
      </c>
      <c r="V14" s="164"/>
      <c r="W14" s="165">
        <v>23</v>
      </c>
      <c r="X14" s="173">
        <v>15</v>
      </c>
      <c r="Y14" s="174"/>
      <c r="Z14" s="158">
        <f t="shared" si="0"/>
        <v>457</v>
      </c>
    </row>
    <row r="15" spans="1:26" ht="13.5" thickBot="1" x14ac:dyDescent="0.25">
      <c r="A15" s="159">
        <v>9</v>
      </c>
      <c r="B15" s="162"/>
      <c r="C15" s="163">
        <v>52</v>
      </c>
      <c r="D15" s="175"/>
      <c r="E15" s="163">
        <v>20</v>
      </c>
      <c r="F15" s="166">
        <v>21</v>
      </c>
      <c r="G15" s="167"/>
      <c r="H15" s="164"/>
      <c r="I15" s="165">
        <v>40</v>
      </c>
      <c r="J15" s="182">
        <v>42</v>
      </c>
      <c r="K15" s="183">
        <v>11</v>
      </c>
      <c r="L15" s="166">
        <v>14</v>
      </c>
      <c r="M15" s="167"/>
      <c r="N15" s="164"/>
      <c r="O15" s="165">
        <v>52</v>
      </c>
      <c r="P15" s="164"/>
      <c r="Q15" s="165">
        <v>19</v>
      </c>
      <c r="R15" s="175"/>
      <c r="S15" s="163">
        <v>51</v>
      </c>
      <c r="T15" s="164"/>
      <c r="U15" s="165">
        <v>47</v>
      </c>
      <c r="V15" s="166">
        <v>21</v>
      </c>
      <c r="W15" s="167"/>
      <c r="X15" s="168"/>
      <c r="Y15" s="178">
        <v>56</v>
      </c>
      <c r="Z15" s="158">
        <f t="shared" si="0"/>
        <v>446</v>
      </c>
    </row>
    <row r="16" spans="1:26" ht="13.5" thickBot="1" x14ac:dyDescent="0.25">
      <c r="A16" s="159">
        <v>10</v>
      </c>
      <c r="B16" s="162"/>
      <c r="C16" s="163">
        <v>52</v>
      </c>
      <c r="D16" s="171">
        <v>19</v>
      </c>
      <c r="E16" s="172"/>
      <c r="F16" s="166">
        <v>18</v>
      </c>
      <c r="G16" s="167"/>
      <c r="H16" s="164"/>
      <c r="I16" s="165">
        <v>44</v>
      </c>
      <c r="J16" s="182">
        <v>12</v>
      </c>
      <c r="K16" s="183">
        <v>17</v>
      </c>
      <c r="L16" s="164"/>
      <c r="M16" s="165">
        <v>57</v>
      </c>
      <c r="N16" s="164"/>
      <c r="O16" s="165">
        <v>53</v>
      </c>
      <c r="P16" s="166">
        <v>11</v>
      </c>
      <c r="Q16" s="167"/>
      <c r="R16" s="175"/>
      <c r="S16" s="163">
        <v>45</v>
      </c>
      <c r="T16" s="164"/>
      <c r="U16" s="165">
        <v>48</v>
      </c>
      <c r="V16" s="166">
        <v>17</v>
      </c>
      <c r="W16" s="167"/>
      <c r="X16" s="168"/>
      <c r="Y16" s="178">
        <v>55</v>
      </c>
      <c r="Z16" s="158">
        <f t="shared" si="0"/>
        <v>448</v>
      </c>
    </row>
    <row r="17" spans="1:26" ht="13.5" thickBot="1" x14ac:dyDescent="0.25">
      <c r="A17" s="159">
        <v>11</v>
      </c>
      <c r="B17" s="162"/>
      <c r="C17" s="163">
        <v>39</v>
      </c>
      <c r="D17" s="171">
        <v>14</v>
      </c>
      <c r="E17" s="172"/>
      <c r="F17" s="164"/>
      <c r="G17" s="165">
        <v>56</v>
      </c>
      <c r="H17" s="164"/>
      <c r="I17" s="165">
        <v>37</v>
      </c>
      <c r="J17" s="173">
        <v>17</v>
      </c>
      <c r="K17" s="167"/>
      <c r="L17" s="164"/>
      <c r="M17" s="165">
        <v>48</v>
      </c>
      <c r="N17" s="164"/>
      <c r="O17" s="165">
        <v>35</v>
      </c>
      <c r="P17" s="166">
        <v>12</v>
      </c>
      <c r="Q17" s="167"/>
      <c r="R17" s="175"/>
      <c r="S17" s="163">
        <v>55</v>
      </c>
      <c r="T17" s="164"/>
      <c r="U17" s="165">
        <v>33</v>
      </c>
      <c r="V17" s="184">
        <v>47</v>
      </c>
      <c r="W17" s="183">
        <v>41</v>
      </c>
      <c r="X17" s="168"/>
      <c r="Y17" s="178">
        <v>65</v>
      </c>
      <c r="Z17" s="158">
        <f t="shared" si="0"/>
        <v>499</v>
      </c>
    </row>
    <row r="18" spans="1:26" ht="13.5" thickBot="1" x14ac:dyDescent="0.25">
      <c r="A18" s="159">
        <v>12</v>
      </c>
      <c r="B18" s="162"/>
      <c r="C18" s="163">
        <v>19</v>
      </c>
      <c r="D18" s="175"/>
      <c r="E18" s="163">
        <v>65</v>
      </c>
      <c r="F18" s="164"/>
      <c r="G18" s="165">
        <v>52</v>
      </c>
      <c r="H18" s="164"/>
      <c r="I18" s="165">
        <v>31</v>
      </c>
      <c r="J18" s="173">
        <v>13</v>
      </c>
      <c r="K18" s="167"/>
      <c r="L18" s="164"/>
      <c r="M18" s="165">
        <v>52</v>
      </c>
      <c r="N18" s="164"/>
      <c r="O18" s="165">
        <v>32</v>
      </c>
      <c r="P18" s="164"/>
      <c r="Q18" s="165">
        <v>40</v>
      </c>
      <c r="R18" s="175"/>
      <c r="S18" s="163">
        <v>34</v>
      </c>
      <c r="T18" s="166">
        <v>17</v>
      </c>
      <c r="U18" s="167"/>
      <c r="V18" s="164"/>
      <c r="W18" s="165">
        <v>62</v>
      </c>
      <c r="X18" s="168"/>
      <c r="Y18" s="178">
        <v>46</v>
      </c>
      <c r="Z18" s="158">
        <f t="shared" si="0"/>
        <v>463</v>
      </c>
    </row>
    <row r="19" spans="1:26" ht="13.5" thickBot="1" x14ac:dyDescent="0.25">
      <c r="A19" s="159">
        <v>13</v>
      </c>
      <c r="B19" s="181">
        <v>19</v>
      </c>
      <c r="C19" s="172"/>
      <c r="D19" s="175"/>
      <c r="E19" s="163">
        <v>55</v>
      </c>
      <c r="F19" s="164"/>
      <c r="G19" s="165">
        <v>45</v>
      </c>
      <c r="H19" s="166">
        <v>20</v>
      </c>
      <c r="I19" s="167"/>
      <c r="J19" s="168"/>
      <c r="K19" s="165">
        <v>40</v>
      </c>
      <c r="L19" s="164"/>
      <c r="M19" s="165">
        <v>43</v>
      </c>
      <c r="N19" s="166">
        <v>20</v>
      </c>
      <c r="O19" s="167"/>
      <c r="P19" s="164"/>
      <c r="Q19" s="165">
        <v>43</v>
      </c>
      <c r="R19" s="175"/>
      <c r="S19" s="163">
        <v>30</v>
      </c>
      <c r="T19" s="166">
        <v>18</v>
      </c>
      <c r="U19" s="167"/>
      <c r="V19" s="164"/>
      <c r="W19" s="165">
        <v>62</v>
      </c>
      <c r="X19" s="168"/>
      <c r="Y19" s="178">
        <v>17</v>
      </c>
      <c r="Z19" s="158">
        <f t="shared" si="0"/>
        <v>412</v>
      </c>
    </row>
    <row r="20" spans="1:26" ht="13.5" thickBot="1" x14ac:dyDescent="0.25">
      <c r="A20" s="159">
        <v>14</v>
      </c>
      <c r="B20" s="181">
        <v>21</v>
      </c>
      <c r="C20" s="172"/>
      <c r="D20" s="175"/>
      <c r="E20" s="163">
        <v>40</v>
      </c>
      <c r="F20" s="164"/>
      <c r="G20" s="165">
        <v>34</v>
      </c>
      <c r="H20" s="166">
        <v>14</v>
      </c>
      <c r="I20" s="167"/>
      <c r="J20" s="168"/>
      <c r="K20" s="165">
        <v>51</v>
      </c>
      <c r="L20" s="164"/>
      <c r="M20" s="165">
        <v>27</v>
      </c>
      <c r="N20" s="184">
        <v>20</v>
      </c>
      <c r="O20" s="183"/>
      <c r="P20" s="164"/>
      <c r="Q20" s="165">
        <v>21</v>
      </c>
      <c r="R20" s="171">
        <v>21</v>
      </c>
      <c r="S20" s="172"/>
      <c r="T20" s="164"/>
      <c r="U20" s="165">
        <v>48</v>
      </c>
      <c r="V20" s="164"/>
      <c r="W20" s="165">
        <v>46</v>
      </c>
      <c r="X20" s="173">
        <v>20</v>
      </c>
      <c r="Y20" s="174"/>
      <c r="Z20" s="158">
        <f t="shared" si="0"/>
        <v>363</v>
      </c>
    </row>
    <row r="21" spans="1:26" ht="13.5" thickBot="1" x14ac:dyDescent="0.25">
      <c r="A21" s="159">
        <v>15</v>
      </c>
      <c r="B21" s="162"/>
      <c r="C21" s="163">
        <v>56</v>
      </c>
      <c r="D21" s="175"/>
      <c r="E21" s="163">
        <v>40</v>
      </c>
      <c r="F21" s="164"/>
      <c r="G21" s="165">
        <v>29</v>
      </c>
      <c r="H21" s="164"/>
      <c r="I21" s="165">
        <v>47</v>
      </c>
      <c r="J21" s="168"/>
      <c r="K21" s="165">
        <v>47</v>
      </c>
      <c r="L21" s="166">
        <v>22</v>
      </c>
      <c r="M21" s="167"/>
      <c r="N21" s="164"/>
      <c r="O21" s="165">
        <v>51</v>
      </c>
      <c r="P21" s="184">
        <v>38</v>
      </c>
      <c r="Q21" s="183">
        <v>19</v>
      </c>
      <c r="R21" s="171">
        <v>17</v>
      </c>
      <c r="S21" s="172"/>
      <c r="T21" s="164"/>
      <c r="U21" s="165">
        <v>53</v>
      </c>
      <c r="V21" s="164"/>
      <c r="W21" s="165">
        <v>24</v>
      </c>
      <c r="X21" s="173">
        <v>18</v>
      </c>
      <c r="Y21" s="174"/>
      <c r="Z21" s="158">
        <f t="shared" si="0"/>
        <v>461</v>
      </c>
    </row>
    <row r="22" spans="1:26" ht="13.5" thickBot="1" x14ac:dyDescent="0.25">
      <c r="A22" s="159">
        <v>16</v>
      </c>
      <c r="B22" s="162"/>
      <c r="C22" s="163">
        <v>59</v>
      </c>
      <c r="D22" s="175"/>
      <c r="E22" s="163">
        <v>27</v>
      </c>
      <c r="F22" s="166">
        <v>18</v>
      </c>
      <c r="G22" s="167"/>
      <c r="H22" s="164"/>
      <c r="I22" s="165">
        <v>48</v>
      </c>
      <c r="J22" s="168"/>
      <c r="K22" s="165">
        <v>31</v>
      </c>
      <c r="L22" s="166">
        <v>21</v>
      </c>
      <c r="M22" s="167"/>
      <c r="N22" s="229"/>
      <c r="O22" s="180">
        <v>51</v>
      </c>
      <c r="P22" s="184">
        <v>23</v>
      </c>
      <c r="Q22" s="183">
        <v>10</v>
      </c>
      <c r="R22" s="175"/>
      <c r="S22" s="163">
        <v>56</v>
      </c>
      <c r="T22" s="164"/>
      <c r="U22" s="165">
        <v>59</v>
      </c>
      <c r="V22" s="166">
        <v>19</v>
      </c>
      <c r="W22" s="167"/>
      <c r="X22" s="168"/>
      <c r="Y22" s="178">
        <v>39</v>
      </c>
      <c r="Z22" s="158">
        <f t="shared" si="0"/>
        <v>461</v>
      </c>
    </row>
    <row r="23" spans="1:26" ht="13.5" thickBot="1" x14ac:dyDescent="0.25">
      <c r="A23" s="159">
        <v>17</v>
      </c>
      <c r="B23" s="162"/>
      <c r="C23" s="163">
        <v>45</v>
      </c>
      <c r="D23" s="171">
        <v>20</v>
      </c>
      <c r="E23" s="172"/>
      <c r="F23" s="166">
        <v>18</v>
      </c>
      <c r="G23" s="167"/>
      <c r="H23" s="164"/>
      <c r="I23" s="165">
        <v>46</v>
      </c>
      <c r="J23" s="168"/>
      <c r="K23" s="165">
        <v>28</v>
      </c>
      <c r="L23" s="164"/>
      <c r="M23" s="165">
        <v>49</v>
      </c>
      <c r="N23" s="164"/>
      <c r="O23" s="165">
        <v>40</v>
      </c>
      <c r="P23" s="166">
        <v>15</v>
      </c>
      <c r="Q23" s="167"/>
      <c r="R23" s="175"/>
      <c r="S23" s="163">
        <v>53</v>
      </c>
      <c r="T23" s="164"/>
      <c r="U23" s="165">
        <v>31</v>
      </c>
      <c r="V23" s="166">
        <v>14</v>
      </c>
      <c r="W23" s="167"/>
      <c r="X23" s="168"/>
      <c r="Y23" s="178">
        <v>37</v>
      </c>
      <c r="Z23" s="158">
        <f t="shared" si="0"/>
        <v>396</v>
      </c>
    </row>
    <row r="24" spans="1:26" ht="13.5" thickBot="1" x14ac:dyDescent="0.25">
      <c r="A24" s="159">
        <v>18</v>
      </c>
      <c r="B24" s="162"/>
      <c r="C24" s="163">
        <v>35</v>
      </c>
      <c r="D24" s="171">
        <v>18</v>
      </c>
      <c r="E24" s="172"/>
      <c r="F24" s="164"/>
      <c r="G24" s="165">
        <v>53</v>
      </c>
      <c r="H24" s="164"/>
      <c r="I24" s="165">
        <v>48</v>
      </c>
      <c r="J24" s="173">
        <v>17</v>
      </c>
      <c r="K24" s="167"/>
      <c r="L24" s="164"/>
      <c r="M24" s="165">
        <v>61</v>
      </c>
      <c r="N24" s="164"/>
      <c r="O24" s="165">
        <v>36</v>
      </c>
      <c r="P24" s="166">
        <v>14</v>
      </c>
      <c r="Q24" s="167"/>
      <c r="R24" s="175"/>
      <c r="S24" s="163">
        <v>51</v>
      </c>
      <c r="T24" s="164"/>
      <c r="U24" s="165">
        <v>33</v>
      </c>
      <c r="V24" s="164"/>
      <c r="W24" s="165">
        <v>65</v>
      </c>
      <c r="X24" s="168"/>
      <c r="Y24" s="178">
        <v>54</v>
      </c>
      <c r="Z24" s="158">
        <f t="shared" si="0"/>
        <v>485</v>
      </c>
    </row>
    <row r="25" spans="1:26" ht="13.5" thickBot="1" x14ac:dyDescent="0.25">
      <c r="A25" s="159">
        <v>19</v>
      </c>
      <c r="B25" s="162"/>
      <c r="C25" s="163">
        <v>39</v>
      </c>
      <c r="D25" s="175"/>
      <c r="E25" s="163">
        <v>45</v>
      </c>
      <c r="F25" s="164"/>
      <c r="G25" s="165">
        <v>54</v>
      </c>
      <c r="H25" s="164"/>
      <c r="I25" s="165">
        <v>17</v>
      </c>
      <c r="J25" s="173">
        <v>11</v>
      </c>
      <c r="K25" s="167"/>
      <c r="L25" s="164"/>
      <c r="M25" s="165">
        <v>57</v>
      </c>
      <c r="N25" s="164"/>
      <c r="O25" s="165">
        <v>30</v>
      </c>
      <c r="P25" s="164"/>
      <c r="Q25" s="165">
        <v>44</v>
      </c>
      <c r="R25" s="175"/>
      <c r="S25" s="163">
        <v>24</v>
      </c>
      <c r="T25" s="166">
        <v>16</v>
      </c>
      <c r="U25" s="167"/>
      <c r="V25" s="164"/>
      <c r="W25" s="165">
        <v>56</v>
      </c>
      <c r="X25" s="168"/>
      <c r="Y25" s="178">
        <v>31</v>
      </c>
      <c r="Z25" s="158">
        <f t="shared" si="0"/>
        <v>424</v>
      </c>
    </row>
    <row r="26" spans="1:26" ht="13.5" thickBot="1" x14ac:dyDescent="0.25">
      <c r="A26" s="159">
        <v>20</v>
      </c>
      <c r="B26" s="181">
        <v>19</v>
      </c>
      <c r="C26" s="172"/>
      <c r="D26" s="175"/>
      <c r="E26" s="163">
        <v>44</v>
      </c>
      <c r="F26" s="164"/>
      <c r="G26" s="165">
        <v>45</v>
      </c>
      <c r="H26" s="166">
        <v>17</v>
      </c>
      <c r="I26" s="167"/>
      <c r="J26" s="182">
        <v>62</v>
      </c>
      <c r="K26" s="183">
        <v>27</v>
      </c>
      <c r="L26" s="164"/>
      <c r="M26" s="165">
        <v>33</v>
      </c>
      <c r="N26" s="166">
        <v>15</v>
      </c>
      <c r="O26" s="167"/>
      <c r="P26" s="164"/>
      <c r="Q26" s="165">
        <v>48</v>
      </c>
      <c r="R26" s="175"/>
      <c r="S26" s="163">
        <v>19</v>
      </c>
      <c r="T26" s="166">
        <v>15</v>
      </c>
      <c r="U26" s="167"/>
      <c r="V26" s="164"/>
      <c r="W26" s="165">
        <v>40</v>
      </c>
      <c r="X26" s="168"/>
      <c r="Y26" s="178">
        <v>26</v>
      </c>
      <c r="Z26" s="158">
        <f t="shared" si="0"/>
        <v>410</v>
      </c>
    </row>
    <row r="27" spans="1:26" ht="13.5" thickBot="1" x14ac:dyDescent="0.25">
      <c r="A27" s="159">
        <v>21</v>
      </c>
      <c r="B27" s="181">
        <v>18</v>
      </c>
      <c r="C27" s="172"/>
      <c r="D27" s="175"/>
      <c r="E27" s="163">
        <v>41</v>
      </c>
      <c r="F27" s="164"/>
      <c r="G27" s="165">
        <v>44</v>
      </c>
      <c r="H27" s="166">
        <v>15</v>
      </c>
      <c r="I27" s="167"/>
      <c r="J27" s="168"/>
      <c r="K27" s="165">
        <v>51</v>
      </c>
      <c r="L27" s="164"/>
      <c r="M27" s="165">
        <v>28</v>
      </c>
      <c r="N27" s="166">
        <v>20</v>
      </c>
      <c r="O27" s="167"/>
      <c r="P27" s="164"/>
      <c r="Q27" s="165">
        <v>40</v>
      </c>
      <c r="R27" s="171">
        <v>17</v>
      </c>
      <c r="S27" s="172"/>
      <c r="T27" s="164"/>
      <c r="U27" s="165">
        <v>59</v>
      </c>
      <c r="V27" s="164"/>
      <c r="W27" s="165">
        <v>57</v>
      </c>
      <c r="X27" s="173">
        <v>9</v>
      </c>
      <c r="Y27" s="174"/>
      <c r="Z27" s="158">
        <f t="shared" si="0"/>
        <v>399</v>
      </c>
    </row>
    <row r="28" spans="1:26" ht="13.5" thickBot="1" x14ac:dyDescent="0.25">
      <c r="A28" s="159">
        <v>22</v>
      </c>
      <c r="B28" s="162"/>
      <c r="C28" s="163">
        <v>54</v>
      </c>
      <c r="D28" s="175"/>
      <c r="E28" s="163">
        <v>33</v>
      </c>
      <c r="F28" s="164"/>
      <c r="G28" s="165">
        <v>27</v>
      </c>
      <c r="H28" s="164"/>
      <c r="I28" s="165">
        <v>41</v>
      </c>
      <c r="J28" s="168"/>
      <c r="K28" s="165">
        <v>43</v>
      </c>
      <c r="L28" s="166">
        <v>13</v>
      </c>
      <c r="M28" s="167"/>
      <c r="N28" s="164"/>
      <c r="O28" s="165">
        <v>44</v>
      </c>
      <c r="P28" s="164"/>
      <c r="Q28" s="165">
        <v>25</v>
      </c>
      <c r="R28" s="171">
        <v>15</v>
      </c>
      <c r="S28" s="172"/>
      <c r="T28" s="164"/>
      <c r="U28" s="165">
        <v>42</v>
      </c>
      <c r="V28" s="164"/>
      <c r="W28" s="165">
        <v>32</v>
      </c>
      <c r="X28" s="173">
        <v>15</v>
      </c>
      <c r="Y28" s="174"/>
      <c r="Z28" s="158">
        <f t="shared" si="0"/>
        <v>384</v>
      </c>
    </row>
    <row r="29" spans="1:26" ht="13.5" thickBot="1" x14ac:dyDescent="0.25">
      <c r="A29" s="159">
        <v>23</v>
      </c>
      <c r="B29" s="162"/>
      <c r="C29" s="163">
        <v>52</v>
      </c>
      <c r="D29" s="175"/>
      <c r="E29" s="163">
        <v>26</v>
      </c>
      <c r="F29" s="166">
        <v>17</v>
      </c>
      <c r="G29" s="167"/>
      <c r="H29" s="164"/>
      <c r="I29" s="165">
        <v>46</v>
      </c>
      <c r="J29" s="168"/>
      <c r="K29" s="165">
        <v>18</v>
      </c>
      <c r="L29" s="166">
        <v>15</v>
      </c>
      <c r="M29" s="167"/>
      <c r="N29" s="164"/>
      <c r="O29" s="165">
        <v>45</v>
      </c>
      <c r="P29" s="164"/>
      <c r="Q29" s="165">
        <v>16</v>
      </c>
      <c r="R29" s="175"/>
      <c r="S29" s="163">
        <v>50</v>
      </c>
      <c r="T29" s="164"/>
      <c r="U29" s="165">
        <v>63</v>
      </c>
      <c r="V29" s="166">
        <v>21</v>
      </c>
      <c r="W29" s="167"/>
      <c r="X29" s="182">
        <v>46</v>
      </c>
      <c r="Y29" s="187">
        <v>18</v>
      </c>
      <c r="Z29" s="158">
        <f t="shared" si="0"/>
        <v>433</v>
      </c>
    </row>
    <row r="30" spans="1:26" ht="13.5" thickBot="1" x14ac:dyDescent="0.25">
      <c r="A30" s="159">
        <v>24</v>
      </c>
      <c r="B30" s="162"/>
      <c r="C30" s="163">
        <v>53</v>
      </c>
      <c r="D30" s="171">
        <v>14</v>
      </c>
      <c r="E30" s="172"/>
      <c r="F30" s="166">
        <v>10</v>
      </c>
      <c r="G30" s="167"/>
      <c r="H30" s="164"/>
      <c r="I30" s="165">
        <v>45</v>
      </c>
      <c r="J30" s="168"/>
      <c r="K30" s="165">
        <v>21</v>
      </c>
      <c r="L30" s="164"/>
      <c r="M30" s="165">
        <v>58</v>
      </c>
      <c r="N30" s="164"/>
      <c r="O30" s="165">
        <v>42</v>
      </c>
      <c r="P30" s="166">
        <v>18</v>
      </c>
      <c r="Q30" s="167"/>
      <c r="R30" s="175"/>
      <c r="S30" s="163">
        <v>57</v>
      </c>
      <c r="T30" s="164"/>
      <c r="U30" s="165">
        <v>58</v>
      </c>
      <c r="V30" s="166">
        <v>19</v>
      </c>
      <c r="W30" s="167"/>
      <c r="X30" s="182">
        <v>58</v>
      </c>
      <c r="Y30" s="187">
        <v>0</v>
      </c>
      <c r="Z30" s="158">
        <f t="shared" si="0"/>
        <v>453</v>
      </c>
    </row>
    <row r="31" spans="1:26" ht="13.5" thickBot="1" x14ac:dyDescent="0.25">
      <c r="A31" s="159">
        <v>25</v>
      </c>
      <c r="B31" s="162"/>
      <c r="C31" s="163">
        <v>30</v>
      </c>
      <c r="D31" s="171">
        <v>12</v>
      </c>
      <c r="E31" s="172"/>
      <c r="F31" s="164"/>
      <c r="G31" s="165">
        <v>55</v>
      </c>
      <c r="H31" s="164"/>
      <c r="I31" s="165">
        <v>40</v>
      </c>
      <c r="J31" s="173">
        <v>54</v>
      </c>
      <c r="K31" s="167"/>
      <c r="L31" s="164"/>
      <c r="M31" s="165">
        <v>33</v>
      </c>
      <c r="N31" s="164"/>
      <c r="O31" s="165">
        <v>28</v>
      </c>
      <c r="P31" s="166">
        <v>19</v>
      </c>
      <c r="Q31" s="167"/>
      <c r="R31" s="175"/>
      <c r="S31" s="163">
        <v>35</v>
      </c>
      <c r="T31" s="164"/>
      <c r="U31" s="165">
        <v>19</v>
      </c>
      <c r="V31" s="164"/>
      <c r="W31" s="165">
        <v>63</v>
      </c>
      <c r="X31" s="182">
        <v>0</v>
      </c>
      <c r="Y31" s="187">
        <v>0</v>
      </c>
      <c r="Z31" s="158">
        <f t="shared" si="0"/>
        <v>388</v>
      </c>
    </row>
    <row r="32" spans="1:26" ht="13.5" thickBot="1" x14ac:dyDescent="0.25">
      <c r="A32" s="159">
        <v>26</v>
      </c>
      <c r="B32" s="162"/>
      <c r="C32" s="163">
        <v>22</v>
      </c>
      <c r="D32" s="175"/>
      <c r="E32" s="163">
        <v>64</v>
      </c>
      <c r="F32" s="164"/>
      <c r="G32" s="165">
        <v>51</v>
      </c>
      <c r="H32" s="164"/>
      <c r="I32" s="165">
        <v>21</v>
      </c>
      <c r="J32" s="173">
        <v>52</v>
      </c>
      <c r="K32" s="167"/>
      <c r="L32" s="164"/>
      <c r="M32" s="165">
        <v>50</v>
      </c>
      <c r="N32" s="164"/>
      <c r="O32" s="165">
        <v>20</v>
      </c>
      <c r="P32" s="164"/>
      <c r="Q32" s="165">
        <v>48</v>
      </c>
      <c r="R32" s="175"/>
      <c r="S32" s="163">
        <v>33</v>
      </c>
      <c r="T32" s="166">
        <v>14</v>
      </c>
      <c r="U32" s="167"/>
      <c r="V32" s="164"/>
      <c r="W32" s="165">
        <v>57</v>
      </c>
      <c r="X32" s="182">
        <v>0</v>
      </c>
      <c r="Y32" s="187">
        <v>0</v>
      </c>
      <c r="Z32" s="158">
        <f t="shared" si="0"/>
        <v>432</v>
      </c>
    </row>
    <row r="33" spans="1:26" ht="13.5" thickBot="1" x14ac:dyDescent="0.25">
      <c r="A33" s="159">
        <v>27</v>
      </c>
      <c r="B33" s="181">
        <v>15</v>
      </c>
      <c r="C33" s="172"/>
      <c r="D33" s="175"/>
      <c r="E33" s="163">
        <v>53</v>
      </c>
      <c r="F33" s="164"/>
      <c r="G33" s="165">
        <v>40</v>
      </c>
      <c r="H33" s="166">
        <v>17</v>
      </c>
      <c r="I33" s="167"/>
      <c r="J33" s="168"/>
      <c r="K33" s="165">
        <v>19</v>
      </c>
      <c r="L33" s="164"/>
      <c r="M33" s="165">
        <v>27</v>
      </c>
      <c r="N33" s="166">
        <v>21</v>
      </c>
      <c r="O33" s="167"/>
      <c r="P33" s="164"/>
      <c r="Q33" s="165">
        <v>40</v>
      </c>
      <c r="R33" s="175"/>
      <c r="S33" s="163">
        <v>40</v>
      </c>
      <c r="T33" s="166">
        <v>12</v>
      </c>
      <c r="U33" s="167"/>
      <c r="V33" s="164"/>
      <c r="W33" s="165">
        <v>53</v>
      </c>
      <c r="X33" s="182">
        <v>0</v>
      </c>
      <c r="Y33" s="187">
        <v>0</v>
      </c>
      <c r="Z33" s="158">
        <f t="shared" si="0"/>
        <v>337</v>
      </c>
    </row>
    <row r="34" spans="1:26" ht="13.5" thickBot="1" x14ac:dyDescent="0.25">
      <c r="A34" s="159">
        <v>28</v>
      </c>
      <c r="B34" s="181">
        <v>14</v>
      </c>
      <c r="C34" s="172"/>
      <c r="D34" s="175"/>
      <c r="E34" s="163">
        <v>33</v>
      </c>
      <c r="F34" s="164"/>
      <c r="G34" s="165">
        <v>24</v>
      </c>
      <c r="H34" s="166">
        <v>15</v>
      </c>
      <c r="I34" s="167"/>
      <c r="J34" s="168"/>
      <c r="K34" s="165">
        <v>50</v>
      </c>
      <c r="L34" s="164"/>
      <c r="M34" s="165">
        <v>27</v>
      </c>
      <c r="N34" s="166">
        <v>17</v>
      </c>
      <c r="O34" s="167"/>
      <c r="P34" s="164"/>
      <c r="Q34" s="165">
        <v>52</v>
      </c>
      <c r="R34" s="171">
        <v>19</v>
      </c>
      <c r="S34" s="172"/>
      <c r="T34" s="164"/>
      <c r="U34" s="165">
        <v>45</v>
      </c>
      <c r="V34" s="164"/>
      <c r="W34" s="169">
        <v>37</v>
      </c>
      <c r="X34" s="230">
        <v>0</v>
      </c>
      <c r="Y34" s="174"/>
      <c r="Z34" s="158">
        <f t="shared" si="0"/>
        <v>333</v>
      </c>
    </row>
    <row r="35" spans="1:26" ht="13.5" thickBot="1" x14ac:dyDescent="0.25">
      <c r="A35" s="159">
        <v>29</v>
      </c>
      <c r="B35" s="162"/>
      <c r="C35" s="163">
        <v>47</v>
      </c>
      <c r="D35" s="175"/>
      <c r="E35" s="231">
        <v>37</v>
      </c>
      <c r="F35" s="191"/>
      <c r="G35" s="165">
        <v>20</v>
      </c>
      <c r="H35" s="164"/>
      <c r="I35" s="165">
        <v>45</v>
      </c>
      <c r="J35" s="168"/>
      <c r="K35" s="165">
        <v>47</v>
      </c>
      <c r="L35" s="166">
        <v>14</v>
      </c>
      <c r="M35" s="167"/>
      <c r="N35" s="164"/>
      <c r="O35" s="165">
        <v>45</v>
      </c>
      <c r="P35" s="164"/>
      <c r="Q35" s="165">
        <v>32</v>
      </c>
      <c r="R35" s="171">
        <v>16</v>
      </c>
      <c r="S35" s="172"/>
      <c r="T35" s="164"/>
      <c r="U35" s="165">
        <v>45</v>
      </c>
      <c r="V35" s="164"/>
      <c r="W35" s="165">
        <v>34</v>
      </c>
      <c r="X35" s="173">
        <v>0</v>
      </c>
      <c r="Y35" s="174"/>
      <c r="Z35" s="158">
        <f t="shared" si="0"/>
        <v>382</v>
      </c>
    </row>
    <row r="36" spans="1:26" ht="13.5" thickBot="1" x14ac:dyDescent="0.25">
      <c r="A36" s="192">
        <v>30</v>
      </c>
      <c r="B36" s="162"/>
      <c r="C36" s="163">
        <v>55</v>
      </c>
      <c r="D36" s="189"/>
      <c r="E36" s="190"/>
      <c r="F36" s="232">
        <v>18</v>
      </c>
      <c r="G36" s="167"/>
      <c r="H36" s="164"/>
      <c r="I36" s="165">
        <v>33</v>
      </c>
      <c r="J36" s="168"/>
      <c r="K36" s="165">
        <v>33</v>
      </c>
      <c r="L36" s="166">
        <v>17</v>
      </c>
      <c r="M36" s="167"/>
      <c r="N36" s="164"/>
      <c r="O36" s="165">
        <v>48</v>
      </c>
      <c r="P36" s="164"/>
      <c r="Q36" s="165">
        <v>21</v>
      </c>
      <c r="R36" s="175"/>
      <c r="S36" s="163">
        <v>52</v>
      </c>
      <c r="T36" s="164"/>
      <c r="U36" s="165">
        <v>39</v>
      </c>
      <c r="V36" s="166">
        <v>16</v>
      </c>
      <c r="W36" s="167"/>
      <c r="X36" s="182">
        <v>0</v>
      </c>
      <c r="Y36" s="187">
        <v>0</v>
      </c>
      <c r="Z36" s="158">
        <f t="shared" si="0"/>
        <v>332</v>
      </c>
    </row>
    <row r="37" spans="1:26" ht="13.5" thickBot="1" x14ac:dyDescent="0.25">
      <c r="A37" s="193">
        <v>31</v>
      </c>
      <c r="B37" s="194"/>
      <c r="C37" s="195">
        <v>46</v>
      </c>
      <c r="D37" s="196"/>
      <c r="E37" s="197"/>
      <c r="F37" s="206">
        <v>8</v>
      </c>
      <c r="G37" s="233"/>
      <c r="H37" s="200"/>
      <c r="I37" s="201"/>
      <c r="J37" s="202"/>
      <c r="K37" s="199">
        <v>20</v>
      </c>
      <c r="L37" s="200"/>
      <c r="M37" s="201"/>
      <c r="N37" s="198"/>
      <c r="O37" s="199">
        <v>27</v>
      </c>
      <c r="P37" s="206">
        <v>17</v>
      </c>
      <c r="Q37" s="233"/>
      <c r="R37" s="196"/>
      <c r="S37" s="197"/>
      <c r="T37" s="203">
        <v>49</v>
      </c>
      <c r="U37" s="204">
        <v>25</v>
      </c>
      <c r="V37" s="205"/>
      <c r="W37" s="201"/>
      <c r="X37" s="203">
        <v>0</v>
      </c>
      <c r="Y37" s="187">
        <v>0</v>
      </c>
      <c r="Z37" s="158">
        <f t="shared" si="0"/>
        <v>192</v>
      </c>
    </row>
    <row r="38" spans="1:26" ht="13.5" thickBot="1" x14ac:dyDescent="0.25">
      <c r="A38" s="207" t="s">
        <v>4</v>
      </c>
      <c r="B38" s="208">
        <f t="shared" ref="B38:X38" si="1">SUM(B7:B37)</f>
        <v>201</v>
      </c>
      <c r="C38" s="209">
        <f t="shared" si="1"/>
        <v>989</v>
      </c>
      <c r="D38" s="209">
        <f t="shared" si="1"/>
        <v>135</v>
      </c>
      <c r="E38" s="209">
        <f t="shared" si="1"/>
        <v>849</v>
      </c>
      <c r="F38" s="209">
        <f t="shared" si="1"/>
        <v>157</v>
      </c>
      <c r="G38" s="209">
        <f t="shared" si="1"/>
        <v>828</v>
      </c>
      <c r="H38" s="209">
        <f t="shared" si="1"/>
        <v>170</v>
      </c>
      <c r="I38" s="209">
        <f t="shared" si="1"/>
        <v>852</v>
      </c>
      <c r="J38" s="210">
        <f t="shared" si="1"/>
        <v>363</v>
      </c>
      <c r="K38" s="211">
        <f t="shared" si="1"/>
        <v>691</v>
      </c>
      <c r="L38" s="209">
        <f t="shared" si="1"/>
        <v>164</v>
      </c>
      <c r="M38" s="209">
        <f t="shared" si="1"/>
        <v>862</v>
      </c>
      <c r="N38" s="209">
        <f t="shared" si="1"/>
        <v>153</v>
      </c>
      <c r="O38" s="209">
        <f t="shared" si="1"/>
        <v>909</v>
      </c>
      <c r="P38" s="209">
        <f t="shared" si="1"/>
        <v>186</v>
      </c>
      <c r="Q38" s="212">
        <f t="shared" si="1"/>
        <v>741</v>
      </c>
      <c r="R38" s="212">
        <f t="shared" si="1"/>
        <v>160</v>
      </c>
      <c r="S38" s="212">
        <f t="shared" si="1"/>
        <v>852</v>
      </c>
      <c r="T38" s="212">
        <f t="shared" si="1"/>
        <v>183</v>
      </c>
      <c r="U38" s="212">
        <f t="shared" si="1"/>
        <v>997</v>
      </c>
      <c r="V38" s="209">
        <f t="shared" si="1"/>
        <v>220</v>
      </c>
      <c r="W38" s="212">
        <f t="shared" si="1"/>
        <v>963</v>
      </c>
      <c r="X38" s="209">
        <f t="shared" si="1"/>
        <v>211</v>
      </c>
      <c r="Y38" s="212">
        <f>SUM(Y7:Y37)</f>
        <v>654</v>
      </c>
      <c r="Z38" s="213">
        <f t="shared" si="0"/>
        <v>12490</v>
      </c>
    </row>
    <row r="39" spans="1:26" x14ac:dyDescent="0.2">
      <c r="A39" s="125"/>
      <c r="C39" s="125">
        <f>C38+B38</f>
        <v>1190</v>
      </c>
      <c r="E39" s="214">
        <f>D38+E38</f>
        <v>984</v>
      </c>
      <c r="F39" s="215"/>
      <c r="G39" s="214">
        <f>F38+G38</f>
        <v>985</v>
      </c>
      <c r="H39" s="215"/>
      <c r="I39" s="214">
        <f>H38+I38</f>
        <v>1022</v>
      </c>
      <c r="J39" s="215"/>
      <c r="K39" s="214">
        <f>J38+K38</f>
        <v>1054</v>
      </c>
      <c r="L39" s="215"/>
      <c r="M39" s="214">
        <f>L38+M38</f>
        <v>1026</v>
      </c>
      <c r="N39" s="215"/>
      <c r="O39" s="214">
        <f>N38+O38</f>
        <v>1062</v>
      </c>
      <c r="P39" s="215"/>
      <c r="Q39" s="214">
        <f>P38+Q38</f>
        <v>927</v>
      </c>
      <c r="R39" s="215"/>
      <c r="S39" s="214">
        <f>R38+S38</f>
        <v>1012</v>
      </c>
      <c r="T39" s="215"/>
      <c r="U39" s="214">
        <f>T38+U38</f>
        <v>1180</v>
      </c>
      <c r="V39" s="215"/>
      <c r="W39" s="214">
        <f>V38+W38</f>
        <v>1183</v>
      </c>
      <c r="X39" s="214"/>
      <c r="Y39" s="214">
        <f>X38+Y38</f>
        <v>865</v>
      </c>
      <c r="Z39" s="216"/>
    </row>
    <row r="40" spans="1:26" x14ac:dyDescent="0.2">
      <c r="C40" s="217"/>
      <c r="D40" s="217"/>
      <c r="E40" s="20"/>
      <c r="F40" s="20"/>
      <c r="G40" s="217"/>
      <c r="H40" s="217"/>
      <c r="I40" s="20"/>
      <c r="J40" s="20"/>
      <c r="K40" s="217"/>
      <c r="L40" s="217"/>
      <c r="M40" s="217"/>
      <c r="N40" s="217"/>
      <c r="O40" s="217"/>
      <c r="P40" s="217"/>
      <c r="Q40" s="217"/>
      <c r="R40" s="217"/>
      <c r="S40" s="217"/>
      <c r="T40" s="217"/>
      <c r="U40" s="217"/>
      <c r="V40" s="217"/>
      <c r="W40" s="217"/>
      <c r="X40" s="217"/>
      <c r="Y40" s="217"/>
    </row>
    <row r="41" spans="1:26" x14ac:dyDescent="0.2">
      <c r="A41" s="125" t="s">
        <v>24</v>
      </c>
      <c r="B41" s="214"/>
      <c r="C41" s="214" t="s">
        <v>25</v>
      </c>
      <c r="D41" s="217"/>
      <c r="E41" s="214" t="s">
        <v>25</v>
      </c>
      <c r="F41" s="217"/>
      <c r="G41" s="214" t="s">
        <v>25</v>
      </c>
      <c r="H41" s="20"/>
      <c r="I41" s="214" t="s">
        <v>25</v>
      </c>
      <c r="J41" s="217"/>
      <c r="K41" s="214" t="s">
        <v>25</v>
      </c>
      <c r="L41" s="217"/>
      <c r="M41" s="214" t="s">
        <v>25</v>
      </c>
      <c r="N41" s="217"/>
      <c r="O41" s="214" t="s">
        <v>25</v>
      </c>
      <c r="P41" s="20"/>
      <c r="Q41" s="214" t="s">
        <v>25</v>
      </c>
      <c r="R41" s="217"/>
      <c r="S41" s="214" t="s">
        <v>25</v>
      </c>
      <c r="T41" s="217"/>
      <c r="U41" s="214" t="s">
        <v>25</v>
      </c>
      <c r="V41" s="217"/>
      <c r="W41" s="214" t="s">
        <v>25</v>
      </c>
      <c r="X41" s="217"/>
      <c r="Y41" t="s">
        <v>25</v>
      </c>
    </row>
    <row r="43" spans="1:26" x14ac:dyDescent="0.2">
      <c r="A43" s="218"/>
      <c r="B43" s="218"/>
      <c r="C43" s="218"/>
      <c r="D43" s="218"/>
      <c r="E43" s="218"/>
      <c r="F43" s="218"/>
      <c r="Q43" s="219"/>
      <c r="R43" s="219"/>
    </row>
    <row r="44" spans="1:26" x14ac:dyDescent="0.2">
      <c r="A44" s="219" t="s">
        <v>26</v>
      </c>
      <c r="C44" s="219">
        <f>C9+C10+C11+C14+C15+C16+C17+C18+C21+C22+C23+C24+C25+C28+C29+C30+C31+C32+C35+C36+C37</f>
        <v>948</v>
      </c>
      <c r="E44">
        <f>E7+E8+E11+E12+E13+E14+E15+E18+E19+E20+E21+E22+E25+E26+E27+E28+E29+E32+E33+E34+E35</f>
        <v>849</v>
      </c>
      <c r="G44">
        <f>G7+G10+G11+G12+G13+G14+G17+G18+G19+G20+G21+G24+G25+G26+G27+G28+G31+G32+G33+G34+G35</f>
        <v>828</v>
      </c>
      <c r="I44">
        <f>I8+I9+I10+I11+I14+I15+I16+I17+I18+I21+I22+I23+I24+I25+I28+I29+I30+I31+I32+I35+I36</f>
        <v>827</v>
      </c>
      <c r="K44">
        <f>K8+K9+K12+K13+K19+K20+K21+K22+K23+K27+K28+K29+K30+K33+K34+K35+K36+K37</f>
        <v>619</v>
      </c>
      <c r="M44">
        <f>M9+M10+M11+M12+M13+M16+M17+M18+M19+M20+M23+M24+M25+M26+M27+M30+M31+M32+M33+M34</f>
        <v>862</v>
      </c>
      <c r="O44">
        <f>O7+O8+O9+O10+O11+O14+O15+O16+O17+O18+O21+O22+O23+O24+O25+O28+O29+O30+O31+O32+O35+O36+O37</f>
        <v>909</v>
      </c>
      <c r="Q44" s="219">
        <f>Q7+Q8+Q11+Q12+Q13+Q14+Q15+Q18+Q19+Q20+Q25+Q26+Q27+Q28+Q29+Q32+Q33+Q34+Q35+Q36</f>
        <v>712</v>
      </c>
      <c r="S44">
        <f>S8+S9+S10+S11+S12+S15+S16+S17+S18+S19+S22+S23+S24+S25+S26+S29+S30+S31+S32+S33+S36</f>
        <v>852</v>
      </c>
      <c r="U44">
        <f>U7+U8+U9+U10+U13+U14+U15+U16+U17+U20+U21+U22+U23+U24+U27+U28+U29+U30+U31+U34+U35+U36</f>
        <v>972</v>
      </c>
      <c r="W44">
        <f>W10+W11+W12+W13+W14+W18+W19+W20+W21+W24+W25+W26+W27+W28+W31+W32+W33+W34+W35</f>
        <v>916</v>
      </c>
      <c r="Y44">
        <f>Y8+Y9+Y10+Y11+Y12+Y15+Y16+Y17+Y18+Y19+Y22+Y23+Y24+Y25+Y26</f>
        <v>636</v>
      </c>
    </row>
    <row r="45" spans="1:26" x14ac:dyDescent="0.2">
      <c r="A45" s="219" t="s">
        <v>27</v>
      </c>
      <c r="Q45" s="219"/>
      <c r="R45" s="219"/>
    </row>
    <row r="46" spans="1:26" x14ac:dyDescent="0.2">
      <c r="A46" s="218"/>
      <c r="B46" s="218"/>
      <c r="D46" s="218"/>
      <c r="R46" s="219"/>
    </row>
    <row r="47" spans="1:26" x14ac:dyDescent="0.2">
      <c r="A47" s="219" t="s">
        <v>28</v>
      </c>
      <c r="C47">
        <f>C7+C8</f>
        <v>41</v>
      </c>
      <c r="E47">
        <v>0</v>
      </c>
      <c r="G47">
        <v>0</v>
      </c>
      <c r="I47">
        <f>I7+I12+I19+I20+I26+I27+I33+I34</f>
        <v>25</v>
      </c>
      <c r="K47">
        <f>K14+K15+K16+K26</f>
        <v>72</v>
      </c>
      <c r="M47">
        <v>0</v>
      </c>
      <c r="O47">
        <f>O20</f>
        <v>0</v>
      </c>
      <c r="Q47" s="219">
        <f>Q21+Q22</f>
        <v>29</v>
      </c>
      <c r="S47">
        <v>0</v>
      </c>
      <c r="U47">
        <f>U37</f>
        <v>25</v>
      </c>
      <c r="W47">
        <f>W7+W17</f>
        <v>47</v>
      </c>
      <c r="Y47">
        <f>Y29+Y30+Y31+Y32+Y33+Y36+Y37</f>
        <v>18</v>
      </c>
      <c r="Z47" s="219"/>
    </row>
    <row r="48" spans="1:26" x14ac:dyDescent="0.2">
      <c r="A48" s="219" t="s">
        <v>29</v>
      </c>
      <c r="R48" s="219"/>
    </row>
    <row r="49" spans="1:26" x14ac:dyDescent="0.2">
      <c r="Q49" s="219"/>
      <c r="R49" s="219"/>
    </row>
    <row r="50" spans="1:26" x14ac:dyDescent="0.2">
      <c r="A50" s="219" t="s">
        <v>30</v>
      </c>
      <c r="C50">
        <f>B12+B13+B19+B20+B26+B27+B33+B34</f>
        <v>137</v>
      </c>
      <c r="E50">
        <f>D9+D10+D16+D17+D23+D24+D30+D31</f>
        <v>135</v>
      </c>
      <c r="G50">
        <f>F8+F9+F15+F16+F22+F23+F29+F30+F36+F37</f>
        <v>157</v>
      </c>
      <c r="I50" s="219">
        <f>H12+H13+H19+H20+H26+H27+H33+H34</f>
        <v>135</v>
      </c>
      <c r="J50" s="219"/>
      <c r="K50">
        <f>J10+J11+J17+J18+J24+J25+J31+J32</f>
        <v>197</v>
      </c>
      <c r="M50">
        <f>L7+L8+L14+L15+L21+L22+L28+L29+L35+L36</f>
        <v>164</v>
      </c>
      <c r="O50">
        <f>N12+N13+N19+N26+N27+N33+N34</f>
        <v>133</v>
      </c>
      <c r="Q50">
        <f>P9+P10+P16+P17+P23+P24+P30+P31+P37</f>
        <v>125</v>
      </c>
      <c r="S50">
        <f>R7+R13+R14+R20+R21+R27+R28+R34+R35</f>
        <v>160</v>
      </c>
      <c r="U50">
        <f>T11+T12+T18+T19+T25+T26+T32+T33</f>
        <v>134</v>
      </c>
      <c r="W50">
        <f>V8+V9+V15+V16+V22+V23+V29+V30+V36</f>
        <v>152</v>
      </c>
      <c r="Y50">
        <f>X7+X13+X14+X20+X21+X27+X28+X34+X35</f>
        <v>107</v>
      </c>
    </row>
    <row r="51" spans="1:26" x14ac:dyDescent="0.2">
      <c r="A51" s="219" t="s">
        <v>31</v>
      </c>
    </row>
    <row r="53" spans="1:26" x14ac:dyDescent="0.2">
      <c r="A53" s="219" t="s">
        <v>30</v>
      </c>
      <c r="C53">
        <f>B7+B8</f>
        <v>64</v>
      </c>
      <c r="E53">
        <v>0</v>
      </c>
      <c r="G53">
        <v>0</v>
      </c>
      <c r="I53">
        <f>H7</f>
        <v>35</v>
      </c>
      <c r="K53">
        <f>J14+J15+J16+J26</f>
        <v>166</v>
      </c>
      <c r="M53">
        <v>0</v>
      </c>
      <c r="O53">
        <f>N20</f>
        <v>20</v>
      </c>
      <c r="Q53">
        <f>P21+P22</f>
        <v>61</v>
      </c>
      <c r="S53">
        <v>0</v>
      </c>
      <c r="U53">
        <f>T37</f>
        <v>49</v>
      </c>
      <c r="W53">
        <f>V7+V17</f>
        <v>68</v>
      </c>
      <c r="Y53">
        <f>X29+X30+X31+X32+X33+X36+X37</f>
        <v>104</v>
      </c>
    </row>
    <row r="54" spans="1:26" ht="13.5" thickBot="1" x14ac:dyDescent="0.25">
      <c r="A54" s="219" t="s">
        <v>29</v>
      </c>
      <c r="G54" s="220"/>
      <c r="I54" s="220"/>
      <c r="K54" s="220"/>
      <c r="M54" s="220"/>
      <c r="Q54" s="220"/>
      <c r="S54" s="220"/>
      <c r="U54" s="220"/>
      <c r="W54" s="220"/>
    </row>
    <row r="55" spans="1:26" ht="13.5" thickTop="1" x14ac:dyDescent="0.2">
      <c r="C55" s="221"/>
      <c r="E55" s="221"/>
      <c r="O55" s="221"/>
      <c r="Y55" s="221"/>
    </row>
    <row r="56" spans="1:26" x14ac:dyDescent="0.2">
      <c r="A56" t="s">
        <v>4</v>
      </c>
      <c r="C56" s="125">
        <f>SUM(C44:C54)</f>
        <v>1190</v>
      </c>
      <c r="E56" s="125">
        <f>SUM(E44:E54)</f>
        <v>984</v>
      </c>
      <c r="G56" s="125">
        <f>SUM(G44:G54)</f>
        <v>985</v>
      </c>
      <c r="I56" s="125">
        <f>SUM(I44:I54)</f>
        <v>1022</v>
      </c>
      <c r="K56" s="125">
        <f>SUM(K44:K54)</f>
        <v>1054</v>
      </c>
      <c r="M56" s="125">
        <f>SUM(M44:M54)</f>
        <v>1026</v>
      </c>
      <c r="N56" s="125"/>
      <c r="O56" s="125">
        <f>SUM(O44:O54)</f>
        <v>1062</v>
      </c>
      <c r="Q56" s="125">
        <f>SUM(Q44:Q54)</f>
        <v>927</v>
      </c>
      <c r="S56" s="125">
        <f>SUM(S44:S54)</f>
        <v>1012</v>
      </c>
      <c r="U56" s="125">
        <f>SUM(U44:U53)</f>
        <v>1180</v>
      </c>
      <c r="V56" s="125"/>
      <c r="W56" s="125">
        <f>SUM(W44:W53)</f>
        <v>1183</v>
      </c>
      <c r="X56" s="125"/>
      <c r="Y56" s="125">
        <f>SUM(Y43:Y54)</f>
        <v>865</v>
      </c>
      <c r="Z56" s="222"/>
    </row>
    <row r="58" spans="1:26" x14ac:dyDescent="0.2">
      <c r="Z58">
        <f>SUM(C56:Y56)</f>
        <v>12490</v>
      </c>
    </row>
  </sheetData>
  <mergeCells count="1">
    <mergeCell ref="A1:Z1"/>
  </mergeCells>
  <pageMargins left="0.78740157499999996" right="0.78740157499999996" top="0.984251969" bottom="0.984251969" header="0.4921259845" footer="0.4921259845"/>
  <pageSetup paperSize="9" scale="5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58277-75D8-46AA-A968-8F65E6797A8A}">
  <sheetPr>
    <pageSetUpPr fitToPage="1"/>
  </sheetPr>
  <dimension ref="A1:Z58"/>
  <sheetViews>
    <sheetView zoomScale="120" zoomScaleNormal="120" workbookViewId="0">
      <pane xSplit="1" ySplit="1" topLeftCell="L24" activePane="bottomRight" state="frozen"/>
      <selection activeCell="W43" sqref="W43"/>
      <selection pane="topRight" activeCell="W43" sqref="W43"/>
      <selection pane="bottomLeft" activeCell="W43" sqref="W43"/>
      <selection pane="bottomRight" activeCell="W43" sqref="W43"/>
    </sheetView>
  </sheetViews>
  <sheetFormatPr baseColWidth="10" defaultRowHeight="12.75" x14ac:dyDescent="0.2"/>
  <cols>
    <col min="1" max="1" width="7.85546875" customWidth="1"/>
    <col min="2" max="2" width="9.5703125" customWidth="1"/>
    <col min="3" max="25" width="9.7109375" customWidth="1"/>
    <col min="257" max="257" width="7.85546875" customWidth="1"/>
    <col min="258" max="258" width="9.5703125" customWidth="1"/>
    <col min="259" max="281" width="9.7109375" customWidth="1"/>
    <col min="513" max="513" width="7.85546875" customWidth="1"/>
    <col min="514" max="514" width="9.5703125" customWidth="1"/>
    <col min="515" max="537" width="9.7109375" customWidth="1"/>
    <col min="769" max="769" width="7.85546875" customWidth="1"/>
    <col min="770" max="770" width="9.5703125" customWidth="1"/>
    <col min="771" max="793" width="9.7109375" customWidth="1"/>
    <col min="1025" max="1025" width="7.85546875" customWidth="1"/>
    <col min="1026" max="1026" width="9.5703125" customWidth="1"/>
    <col min="1027" max="1049" width="9.7109375" customWidth="1"/>
    <col min="1281" max="1281" width="7.85546875" customWidth="1"/>
    <col min="1282" max="1282" width="9.5703125" customWidth="1"/>
    <col min="1283" max="1305" width="9.7109375" customWidth="1"/>
    <col min="1537" max="1537" width="7.85546875" customWidth="1"/>
    <col min="1538" max="1538" width="9.5703125" customWidth="1"/>
    <col min="1539" max="1561" width="9.7109375" customWidth="1"/>
    <col min="1793" max="1793" width="7.85546875" customWidth="1"/>
    <col min="1794" max="1794" width="9.5703125" customWidth="1"/>
    <col min="1795" max="1817" width="9.7109375" customWidth="1"/>
    <col min="2049" max="2049" width="7.85546875" customWidth="1"/>
    <col min="2050" max="2050" width="9.5703125" customWidth="1"/>
    <col min="2051" max="2073" width="9.7109375" customWidth="1"/>
    <col min="2305" max="2305" width="7.85546875" customWidth="1"/>
    <col min="2306" max="2306" width="9.5703125" customWidth="1"/>
    <col min="2307" max="2329" width="9.7109375" customWidth="1"/>
    <col min="2561" max="2561" width="7.85546875" customWidth="1"/>
    <col min="2562" max="2562" width="9.5703125" customWidth="1"/>
    <col min="2563" max="2585" width="9.7109375" customWidth="1"/>
    <col min="2817" max="2817" width="7.85546875" customWidth="1"/>
    <col min="2818" max="2818" width="9.5703125" customWidth="1"/>
    <col min="2819" max="2841" width="9.7109375" customWidth="1"/>
    <col min="3073" max="3073" width="7.85546875" customWidth="1"/>
    <col min="3074" max="3074" width="9.5703125" customWidth="1"/>
    <col min="3075" max="3097" width="9.7109375" customWidth="1"/>
    <col min="3329" max="3329" width="7.85546875" customWidth="1"/>
    <col min="3330" max="3330" width="9.5703125" customWidth="1"/>
    <col min="3331" max="3353" width="9.7109375" customWidth="1"/>
    <col min="3585" max="3585" width="7.85546875" customWidth="1"/>
    <col min="3586" max="3586" width="9.5703125" customWidth="1"/>
    <col min="3587" max="3609" width="9.7109375" customWidth="1"/>
    <col min="3841" max="3841" width="7.85546875" customWidth="1"/>
    <col min="3842" max="3842" width="9.5703125" customWidth="1"/>
    <col min="3843" max="3865" width="9.7109375" customWidth="1"/>
    <col min="4097" max="4097" width="7.85546875" customWidth="1"/>
    <col min="4098" max="4098" width="9.5703125" customWidth="1"/>
    <col min="4099" max="4121" width="9.7109375" customWidth="1"/>
    <col min="4353" max="4353" width="7.85546875" customWidth="1"/>
    <col min="4354" max="4354" width="9.5703125" customWidth="1"/>
    <col min="4355" max="4377" width="9.7109375" customWidth="1"/>
    <col min="4609" max="4609" width="7.85546875" customWidth="1"/>
    <col min="4610" max="4610" width="9.5703125" customWidth="1"/>
    <col min="4611" max="4633" width="9.7109375" customWidth="1"/>
    <col min="4865" max="4865" width="7.85546875" customWidth="1"/>
    <col min="4866" max="4866" width="9.5703125" customWidth="1"/>
    <col min="4867" max="4889" width="9.7109375" customWidth="1"/>
    <col min="5121" max="5121" width="7.85546875" customWidth="1"/>
    <col min="5122" max="5122" width="9.5703125" customWidth="1"/>
    <col min="5123" max="5145" width="9.7109375" customWidth="1"/>
    <col min="5377" max="5377" width="7.85546875" customWidth="1"/>
    <col min="5378" max="5378" width="9.5703125" customWidth="1"/>
    <col min="5379" max="5401" width="9.7109375" customWidth="1"/>
    <col min="5633" max="5633" width="7.85546875" customWidth="1"/>
    <col min="5634" max="5634" width="9.5703125" customWidth="1"/>
    <col min="5635" max="5657" width="9.7109375" customWidth="1"/>
    <col min="5889" max="5889" width="7.85546875" customWidth="1"/>
    <col min="5890" max="5890" width="9.5703125" customWidth="1"/>
    <col min="5891" max="5913" width="9.7109375" customWidth="1"/>
    <col min="6145" max="6145" width="7.85546875" customWidth="1"/>
    <col min="6146" max="6146" width="9.5703125" customWidth="1"/>
    <col min="6147" max="6169" width="9.7109375" customWidth="1"/>
    <col min="6401" max="6401" width="7.85546875" customWidth="1"/>
    <col min="6402" max="6402" width="9.5703125" customWidth="1"/>
    <col min="6403" max="6425" width="9.7109375" customWidth="1"/>
    <col min="6657" max="6657" width="7.85546875" customWidth="1"/>
    <col min="6658" max="6658" width="9.5703125" customWidth="1"/>
    <col min="6659" max="6681" width="9.7109375" customWidth="1"/>
    <col min="6913" max="6913" width="7.85546875" customWidth="1"/>
    <col min="6914" max="6914" width="9.5703125" customWidth="1"/>
    <col min="6915" max="6937" width="9.7109375" customWidth="1"/>
    <col min="7169" max="7169" width="7.85546875" customWidth="1"/>
    <col min="7170" max="7170" width="9.5703125" customWidth="1"/>
    <col min="7171" max="7193" width="9.7109375" customWidth="1"/>
    <col min="7425" max="7425" width="7.85546875" customWidth="1"/>
    <col min="7426" max="7426" width="9.5703125" customWidth="1"/>
    <col min="7427" max="7449" width="9.7109375" customWidth="1"/>
    <col min="7681" max="7681" width="7.85546875" customWidth="1"/>
    <col min="7682" max="7682" width="9.5703125" customWidth="1"/>
    <col min="7683" max="7705" width="9.7109375" customWidth="1"/>
    <col min="7937" max="7937" width="7.85546875" customWidth="1"/>
    <col min="7938" max="7938" width="9.5703125" customWidth="1"/>
    <col min="7939" max="7961" width="9.7109375" customWidth="1"/>
    <col min="8193" max="8193" width="7.85546875" customWidth="1"/>
    <col min="8194" max="8194" width="9.5703125" customWidth="1"/>
    <col min="8195" max="8217" width="9.7109375" customWidth="1"/>
    <col min="8449" max="8449" width="7.85546875" customWidth="1"/>
    <col min="8450" max="8450" width="9.5703125" customWidth="1"/>
    <col min="8451" max="8473" width="9.7109375" customWidth="1"/>
    <col min="8705" max="8705" width="7.85546875" customWidth="1"/>
    <col min="8706" max="8706" width="9.5703125" customWidth="1"/>
    <col min="8707" max="8729" width="9.7109375" customWidth="1"/>
    <col min="8961" max="8961" width="7.85546875" customWidth="1"/>
    <col min="8962" max="8962" width="9.5703125" customWidth="1"/>
    <col min="8963" max="8985" width="9.7109375" customWidth="1"/>
    <col min="9217" max="9217" width="7.85546875" customWidth="1"/>
    <col min="9218" max="9218" width="9.5703125" customWidth="1"/>
    <col min="9219" max="9241" width="9.7109375" customWidth="1"/>
    <col min="9473" max="9473" width="7.85546875" customWidth="1"/>
    <col min="9474" max="9474" width="9.5703125" customWidth="1"/>
    <col min="9475" max="9497" width="9.7109375" customWidth="1"/>
    <col min="9729" max="9729" width="7.85546875" customWidth="1"/>
    <col min="9730" max="9730" width="9.5703125" customWidth="1"/>
    <col min="9731" max="9753" width="9.7109375" customWidth="1"/>
    <col min="9985" max="9985" width="7.85546875" customWidth="1"/>
    <col min="9986" max="9986" width="9.5703125" customWidth="1"/>
    <col min="9987" max="10009" width="9.7109375" customWidth="1"/>
    <col min="10241" max="10241" width="7.85546875" customWidth="1"/>
    <col min="10242" max="10242" width="9.5703125" customWidth="1"/>
    <col min="10243" max="10265" width="9.7109375" customWidth="1"/>
    <col min="10497" max="10497" width="7.85546875" customWidth="1"/>
    <col min="10498" max="10498" width="9.5703125" customWidth="1"/>
    <col min="10499" max="10521" width="9.7109375" customWidth="1"/>
    <col min="10753" max="10753" width="7.85546875" customWidth="1"/>
    <col min="10754" max="10754" width="9.5703125" customWidth="1"/>
    <col min="10755" max="10777" width="9.7109375" customWidth="1"/>
    <col min="11009" max="11009" width="7.85546875" customWidth="1"/>
    <col min="11010" max="11010" width="9.5703125" customWidth="1"/>
    <col min="11011" max="11033" width="9.7109375" customWidth="1"/>
    <col min="11265" max="11265" width="7.85546875" customWidth="1"/>
    <col min="11266" max="11266" width="9.5703125" customWidth="1"/>
    <col min="11267" max="11289" width="9.7109375" customWidth="1"/>
    <col min="11521" max="11521" width="7.85546875" customWidth="1"/>
    <col min="11522" max="11522" width="9.5703125" customWidth="1"/>
    <col min="11523" max="11545" width="9.7109375" customWidth="1"/>
    <col min="11777" max="11777" width="7.85546875" customWidth="1"/>
    <col min="11778" max="11778" width="9.5703125" customWidth="1"/>
    <col min="11779" max="11801" width="9.7109375" customWidth="1"/>
    <col min="12033" max="12033" width="7.85546875" customWidth="1"/>
    <col min="12034" max="12034" width="9.5703125" customWidth="1"/>
    <col min="12035" max="12057" width="9.7109375" customWidth="1"/>
    <col min="12289" max="12289" width="7.85546875" customWidth="1"/>
    <col min="12290" max="12290" width="9.5703125" customWidth="1"/>
    <col min="12291" max="12313" width="9.7109375" customWidth="1"/>
    <col min="12545" max="12545" width="7.85546875" customWidth="1"/>
    <col min="12546" max="12546" width="9.5703125" customWidth="1"/>
    <col min="12547" max="12569" width="9.7109375" customWidth="1"/>
    <col min="12801" max="12801" width="7.85546875" customWidth="1"/>
    <col min="12802" max="12802" width="9.5703125" customWidth="1"/>
    <col min="12803" max="12825" width="9.7109375" customWidth="1"/>
    <col min="13057" max="13057" width="7.85546875" customWidth="1"/>
    <col min="13058" max="13058" width="9.5703125" customWidth="1"/>
    <col min="13059" max="13081" width="9.7109375" customWidth="1"/>
    <col min="13313" max="13313" width="7.85546875" customWidth="1"/>
    <col min="13314" max="13314" width="9.5703125" customWidth="1"/>
    <col min="13315" max="13337" width="9.7109375" customWidth="1"/>
    <col min="13569" max="13569" width="7.85546875" customWidth="1"/>
    <col min="13570" max="13570" width="9.5703125" customWidth="1"/>
    <col min="13571" max="13593" width="9.7109375" customWidth="1"/>
    <col min="13825" max="13825" width="7.85546875" customWidth="1"/>
    <col min="13826" max="13826" width="9.5703125" customWidth="1"/>
    <col min="13827" max="13849" width="9.7109375" customWidth="1"/>
    <col min="14081" max="14081" width="7.85546875" customWidth="1"/>
    <col min="14082" max="14082" width="9.5703125" customWidth="1"/>
    <col min="14083" max="14105" width="9.7109375" customWidth="1"/>
    <col min="14337" max="14337" width="7.85546875" customWidth="1"/>
    <col min="14338" max="14338" width="9.5703125" customWidth="1"/>
    <col min="14339" max="14361" width="9.7109375" customWidth="1"/>
    <col min="14593" max="14593" width="7.85546875" customWidth="1"/>
    <col min="14594" max="14594" width="9.5703125" customWidth="1"/>
    <col min="14595" max="14617" width="9.7109375" customWidth="1"/>
    <col min="14849" max="14849" width="7.85546875" customWidth="1"/>
    <col min="14850" max="14850" width="9.5703125" customWidth="1"/>
    <col min="14851" max="14873" width="9.7109375" customWidth="1"/>
    <col min="15105" max="15105" width="7.85546875" customWidth="1"/>
    <col min="15106" max="15106" width="9.5703125" customWidth="1"/>
    <col min="15107" max="15129" width="9.7109375" customWidth="1"/>
    <col min="15361" max="15361" width="7.85546875" customWidth="1"/>
    <col min="15362" max="15362" width="9.5703125" customWidth="1"/>
    <col min="15363" max="15385" width="9.7109375" customWidth="1"/>
    <col min="15617" max="15617" width="7.85546875" customWidth="1"/>
    <col min="15618" max="15618" width="9.5703125" customWidth="1"/>
    <col min="15619" max="15641" width="9.7109375" customWidth="1"/>
    <col min="15873" max="15873" width="7.85546875" customWidth="1"/>
    <col min="15874" max="15874" width="9.5703125" customWidth="1"/>
    <col min="15875" max="15897" width="9.7109375" customWidth="1"/>
    <col min="16129" max="16129" width="7.85546875" customWidth="1"/>
    <col min="16130" max="16130" width="9.5703125" customWidth="1"/>
    <col min="16131" max="16153" width="9.7109375" customWidth="1"/>
  </cols>
  <sheetData>
    <row r="1" spans="1:26" ht="15.75" x14ac:dyDescent="0.25">
      <c r="A1" s="441" t="s">
        <v>17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  <c r="N1" s="441"/>
      <c r="O1" s="441"/>
      <c r="P1" s="441"/>
      <c r="Q1" s="441"/>
      <c r="R1" s="441"/>
      <c r="S1" s="441"/>
      <c r="T1" s="441"/>
      <c r="U1" s="441"/>
      <c r="V1" s="441"/>
      <c r="W1" s="441"/>
      <c r="X1" s="441"/>
      <c r="Y1" s="441"/>
      <c r="Z1" s="441"/>
    </row>
    <row r="3" spans="1:26" ht="15.75" x14ac:dyDescent="0.25">
      <c r="A3" s="124" t="s">
        <v>18</v>
      </c>
      <c r="B3" s="124"/>
      <c r="C3" s="125"/>
      <c r="D3" s="126"/>
      <c r="E3" s="125" t="s">
        <v>19</v>
      </c>
      <c r="F3" s="125"/>
      <c r="G3" s="125"/>
      <c r="H3" s="125"/>
      <c r="I3" s="127"/>
      <c r="J3" t="s">
        <v>20</v>
      </c>
    </row>
    <row r="4" spans="1:26" ht="13.5" thickBot="1" x14ac:dyDescent="0.25"/>
    <row r="5" spans="1:26" ht="13.5" thickBot="1" x14ac:dyDescent="0.25">
      <c r="B5" s="24" t="s">
        <v>3</v>
      </c>
      <c r="C5" s="128"/>
      <c r="D5" s="129" t="s">
        <v>5</v>
      </c>
      <c r="E5" s="130"/>
      <c r="F5" s="129" t="s">
        <v>6</v>
      </c>
      <c r="G5" s="130"/>
      <c r="H5" s="131" t="s">
        <v>7</v>
      </c>
      <c r="I5" s="132"/>
      <c r="J5" s="24" t="s">
        <v>8</v>
      </c>
      <c r="K5" s="130"/>
      <c r="L5" s="24" t="s">
        <v>9</v>
      </c>
      <c r="M5" s="130"/>
      <c r="N5" s="24" t="s">
        <v>10</v>
      </c>
      <c r="O5" s="133"/>
      <c r="P5" s="24" t="s">
        <v>11</v>
      </c>
      <c r="Q5" s="134"/>
      <c r="R5" s="135" t="s">
        <v>21</v>
      </c>
      <c r="S5" s="134"/>
      <c r="T5" s="136" t="s">
        <v>13</v>
      </c>
      <c r="U5" s="137"/>
      <c r="V5" s="138" t="s">
        <v>14</v>
      </c>
      <c r="W5" s="130"/>
      <c r="X5" s="138" t="s">
        <v>15</v>
      </c>
      <c r="Y5" s="130"/>
      <c r="Z5" s="139" t="s">
        <v>4</v>
      </c>
    </row>
    <row r="6" spans="1:26" ht="13.5" thickBot="1" x14ac:dyDescent="0.25">
      <c r="B6" s="140" t="s">
        <v>22</v>
      </c>
      <c r="C6" s="141" t="s">
        <v>23</v>
      </c>
      <c r="D6" s="140" t="s">
        <v>22</v>
      </c>
      <c r="E6" s="134" t="s">
        <v>23</v>
      </c>
      <c r="F6" s="142" t="s">
        <v>22</v>
      </c>
      <c r="G6" s="141" t="s">
        <v>23</v>
      </c>
      <c r="H6" s="142" t="s">
        <v>22</v>
      </c>
      <c r="I6" s="141" t="s">
        <v>23</v>
      </c>
      <c r="J6" s="129" t="s">
        <v>22</v>
      </c>
      <c r="K6" s="141" t="s">
        <v>23</v>
      </c>
      <c r="L6" s="142" t="s">
        <v>22</v>
      </c>
      <c r="M6" s="141" t="s">
        <v>23</v>
      </c>
      <c r="N6" s="142" t="s">
        <v>22</v>
      </c>
      <c r="O6" s="141" t="s">
        <v>23</v>
      </c>
      <c r="P6" s="142" t="s">
        <v>22</v>
      </c>
      <c r="Q6" s="141" t="s">
        <v>23</v>
      </c>
      <c r="R6" s="140" t="s">
        <v>22</v>
      </c>
      <c r="S6" s="134" t="s">
        <v>23</v>
      </c>
      <c r="T6" s="142" t="s">
        <v>22</v>
      </c>
      <c r="U6" s="141" t="s">
        <v>23</v>
      </c>
      <c r="V6" s="142" t="s">
        <v>22</v>
      </c>
      <c r="W6" s="141" t="s">
        <v>23</v>
      </c>
      <c r="X6" s="129" t="s">
        <v>22</v>
      </c>
      <c r="Y6" s="141" t="s">
        <v>23</v>
      </c>
      <c r="Z6" s="32"/>
    </row>
    <row r="7" spans="1:26" ht="13.5" thickBot="1" x14ac:dyDescent="0.25">
      <c r="A7" s="143">
        <v>1</v>
      </c>
      <c r="B7" s="144">
        <v>0</v>
      </c>
      <c r="C7" s="145"/>
      <c r="D7" s="146"/>
      <c r="E7" s="147">
        <v>35</v>
      </c>
      <c r="F7" s="148"/>
      <c r="G7" s="149">
        <v>23</v>
      </c>
      <c r="H7" s="150">
        <v>16</v>
      </c>
      <c r="I7" s="151"/>
      <c r="J7" s="152">
        <v>0</v>
      </c>
      <c r="K7" s="153">
        <v>0</v>
      </c>
      <c r="L7" s="148"/>
      <c r="M7" s="149">
        <v>42</v>
      </c>
      <c r="N7" s="150">
        <v>12</v>
      </c>
      <c r="O7" s="151"/>
      <c r="P7" s="148"/>
      <c r="Q7" s="149">
        <v>36</v>
      </c>
      <c r="R7" s="154"/>
      <c r="S7" s="147">
        <v>14</v>
      </c>
      <c r="T7" s="150">
        <v>14</v>
      </c>
      <c r="U7" s="151"/>
      <c r="V7" s="155">
        <v>36</v>
      </c>
      <c r="W7" s="153">
        <v>33</v>
      </c>
      <c r="X7" s="156"/>
      <c r="Y7" s="157">
        <v>40</v>
      </c>
      <c r="Z7" s="158">
        <f t="shared" ref="Z7:Z38" si="0">SUM(B7:Y7)</f>
        <v>301</v>
      </c>
    </row>
    <row r="8" spans="1:26" ht="13.5" thickBot="1" x14ac:dyDescent="0.25">
      <c r="A8" s="159">
        <v>2</v>
      </c>
      <c r="B8" s="160">
        <v>0</v>
      </c>
      <c r="C8" s="161"/>
      <c r="D8" s="162"/>
      <c r="E8" s="163">
        <v>20</v>
      </c>
      <c r="F8" s="164"/>
      <c r="G8" s="165">
        <v>21</v>
      </c>
      <c r="H8" s="166">
        <v>15</v>
      </c>
      <c r="I8" s="167"/>
      <c r="J8" s="168"/>
      <c r="K8" s="165">
        <v>38</v>
      </c>
      <c r="L8" s="164"/>
      <c r="M8" s="169">
        <v>26</v>
      </c>
      <c r="N8" s="170">
        <v>13</v>
      </c>
      <c r="O8" s="167"/>
      <c r="P8" s="164"/>
      <c r="Q8" s="165">
        <v>26</v>
      </c>
      <c r="R8" s="171">
        <v>13</v>
      </c>
      <c r="S8" s="172"/>
      <c r="T8" s="164"/>
      <c r="U8" s="165">
        <v>55</v>
      </c>
      <c r="V8" s="164"/>
      <c r="W8" s="165">
        <v>42</v>
      </c>
      <c r="X8" s="173">
        <v>18</v>
      </c>
      <c r="Y8" s="174"/>
      <c r="Z8" s="158">
        <f t="shared" si="0"/>
        <v>287</v>
      </c>
    </row>
    <row r="9" spans="1:26" ht="13.5" thickBot="1" x14ac:dyDescent="0.25">
      <c r="A9" s="159">
        <v>3</v>
      </c>
      <c r="B9" s="162"/>
      <c r="C9" s="163">
        <v>50</v>
      </c>
      <c r="D9" s="175"/>
      <c r="E9" s="163">
        <v>19</v>
      </c>
      <c r="F9" s="164"/>
      <c r="G9" s="165">
        <v>18</v>
      </c>
      <c r="H9" s="164"/>
      <c r="I9" s="165">
        <v>42</v>
      </c>
      <c r="J9" s="168"/>
      <c r="K9" s="165">
        <v>47</v>
      </c>
      <c r="L9" s="166">
        <v>19</v>
      </c>
      <c r="M9" s="176"/>
      <c r="N9" s="177"/>
      <c r="O9" s="165">
        <v>51</v>
      </c>
      <c r="P9" s="164"/>
      <c r="Q9" s="165">
        <v>33</v>
      </c>
      <c r="R9" s="171">
        <v>14</v>
      </c>
      <c r="S9" s="172"/>
      <c r="T9" s="164"/>
      <c r="U9" s="165">
        <v>52</v>
      </c>
      <c r="V9" s="164"/>
      <c r="W9" s="165">
        <v>35</v>
      </c>
      <c r="X9" s="173">
        <v>14</v>
      </c>
      <c r="Y9" s="174"/>
      <c r="Z9" s="158">
        <f t="shared" si="0"/>
        <v>394</v>
      </c>
    </row>
    <row r="10" spans="1:26" ht="13.5" thickBot="1" x14ac:dyDescent="0.25">
      <c r="A10" s="159">
        <v>4</v>
      </c>
      <c r="B10" s="162"/>
      <c r="C10" s="163">
        <v>38</v>
      </c>
      <c r="D10" s="171">
        <v>13</v>
      </c>
      <c r="E10" s="172"/>
      <c r="F10" s="166">
        <v>13</v>
      </c>
      <c r="G10" s="167"/>
      <c r="H10" s="164"/>
      <c r="I10" s="165">
        <v>40</v>
      </c>
      <c r="J10" s="168"/>
      <c r="K10" s="165">
        <v>33</v>
      </c>
      <c r="L10" s="166">
        <v>15</v>
      </c>
      <c r="M10" s="176"/>
      <c r="N10" s="177"/>
      <c r="O10" s="165">
        <v>27</v>
      </c>
      <c r="P10" s="164"/>
      <c r="Q10" s="165">
        <v>11</v>
      </c>
      <c r="R10" s="175"/>
      <c r="S10" s="163">
        <v>50</v>
      </c>
      <c r="T10" s="164"/>
      <c r="U10" s="165">
        <v>48</v>
      </c>
      <c r="V10" s="166">
        <v>20</v>
      </c>
      <c r="W10" s="167"/>
      <c r="X10" s="168"/>
      <c r="Y10" s="178">
        <v>50</v>
      </c>
      <c r="Z10" s="158">
        <f t="shared" si="0"/>
        <v>358</v>
      </c>
    </row>
    <row r="11" spans="1:26" ht="13.5" thickBot="1" x14ac:dyDescent="0.25">
      <c r="A11" s="159">
        <v>5</v>
      </c>
      <c r="B11" s="162"/>
      <c r="C11" s="163">
        <v>36</v>
      </c>
      <c r="D11" s="171">
        <v>12</v>
      </c>
      <c r="E11" s="172"/>
      <c r="F11" s="166">
        <v>12</v>
      </c>
      <c r="G11" s="167"/>
      <c r="H11" s="164"/>
      <c r="I11" s="165">
        <v>39</v>
      </c>
      <c r="J11" s="168"/>
      <c r="K11" s="165">
        <v>14</v>
      </c>
      <c r="L11" s="164"/>
      <c r="M11" s="169">
        <v>42</v>
      </c>
      <c r="N11" s="177"/>
      <c r="O11" s="165">
        <v>37</v>
      </c>
      <c r="P11" s="166">
        <v>13</v>
      </c>
      <c r="Q11" s="167"/>
      <c r="R11" s="175"/>
      <c r="S11" s="163">
        <v>45</v>
      </c>
      <c r="T11" s="164"/>
      <c r="U11" s="165">
        <v>50</v>
      </c>
      <c r="V11" s="166">
        <v>14</v>
      </c>
      <c r="W11" s="167"/>
      <c r="X11" s="168"/>
      <c r="Y11" s="178">
        <v>51</v>
      </c>
      <c r="Z11" s="158">
        <f t="shared" si="0"/>
        <v>365</v>
      </c>
    </row>
    <row r="12" spans="1:26" ht="13.5" thickBot="1" x14ac:dyDescent="0.25">
      <c r="A12" s="159">
        <v>6</v>
      </c>
      <c r="B12" s="162"/>
      <c r="C12" s="163">
        <v>29</v>
      </c>
      <c r="D12" s="175"/>
      <c r="E12" s="163">
        <v>37</v>
      </c>
      <c r="F12" s="164"/>
      <c r="G12" s="165">
        <v>38</v>
      </c>
      <c r="H12" s="164"/>
      <c r="I12" s="165">
        <v>23</v>
      </c>
      <c r="J12" s="173">
        <v>13</v>
      </c>
      <c r="K12" s="167"/>
      <c r="L12" s="164"/>
      <c r="M12" s="165">
        <v>35</v>
      </c>
      <c r="N12" s="164"/>
      <c r="O12" s="165">
        <v>24</v>
      </c>
      <c r="P12" s="166">
        <v>11</v>
      </c>
      <c r="Q12" s="167"/>
      <c r="R12" s="175"/>
      <c r="S12" s="163">
        <v>50</v>
      </c>
      <c r="T12" s="164"/>
      <c r="U12" s="165">
        <v>36</v>
      </c>
      <c r="V12" s="179"/>
      <c r="W12" s="180">
        <v>58</v>
      </c>
      <c r="X12" s="168"/>
      <c r="Y12" s="178">
        <v>32</v>
      </c>
      <c r="Z12" s="158">
        <f t="shared" si="0"/>
        <v>386</v>
      </c>
    </row>
    <row r="13" spans="1:26" ht="13.5" thickBot="1" x14ac:dyDescent="0.25">
      <c r="A13" s="159">
        <v>7</v>
      </c>
      <c r="B13" s="181">
        <v>17</v>
      </c>
      <c r="C13" s="172"/>
      <c r="D13" s="175"/>
      <c r="E13" s="163">
        <v>35</v>
      </c>
      <c r="F13" s="164"/>
      <c r="G13" s="165">
        <v>29</v>
      </c>
      <c r="H13" s="164"/>
      <c r="I13" s="165">
        <v>16</v>
      </c>
      <c r="J13" s="173">
        <v>7</v>
      </c>
      <c r="K13" s="167"/>
      <c r="L13" s="164"/>
      <c r="M13" s="165">
        <v>40</v>
      </c>
      <c r="N13" s="164"/>
      <c r="O13" s="165">
        <v>27</v>
      </c>
      <c r="P13" s="164"/>
      <c r="Q13" s="165">
        <v>46</v>
      </c>
      <c r="R13" s="175"/>
      <c r="S13" s="163">
        <v>47</v>
      </c>
      <c r="T13" s="166">
        <v>16</v>
      </c>
      <c r="U13" s="167"/>
      <c r="V13" s="164"/>
      <c r="W13" s="165">
        <v>41</v>
      </c>
      <c r="X13" s="168"/>
      <c r="Y13" s="178">
        <v>37</v>
      </c>
      <c r="Z13" s="158">
        <f t="shared" si="0"/>
        <v>358</v>
      </c>
    </row>
    <row r="14" spans="1:26" ht="13.5" thickBot="1" x14ac:dyDescent="0.25">
      <c r="A14" s="159">
        <v>8</v>
      </c>
      <c r="B14" s="181">
        <v>15</v>
      </c>
      <c r="C14" s="172"/>
      <c r="D14" s="175"/>
      <c r="E14" s="163">
        <v>40</v>
      </c>
      <c r="F14" s="164"/>
      <c r="G14" s="165">
        <v>45</v>
      </c>
      <c r="H14" s="166">
        <v>16</v>
      </c>
      <c r="I14" s="167"/>
      <c r="J14" s="182">
        <v>41</v>
      </c>
      <c r="K14" s="183">
        <v>17</v>
      </c>
      <c r="L14" s="164"/>
      <c r="M14" s="165">
        <v>29</v>
      </c>
      <c r="N14" s="166">
        <v>13</v>
      </c>
      <c r="O14" s="167"/>
      <c r="P14" s="164"/>
      <c r="Q14" s="165">
        <v>39</v>
      </c>
      <c r="R14" s="175"/>
      <c r="S14" s="163">
        <v>18</v>
      </c>
      <c r="T14" s="166">
        <v>12</v>
      </c>
      <c r="U14" s="167"/>
      <c r="V14" s="164"/>
      <c r="W14" s="165">
        <v>54</v>
      </c>
      <c r="X14" s="168"/>
      <c r="Y14" s="178">
        <v>10</v>
      </c>
      <c r="Z14" s="158">
        <f t="shared" si="0"/>
        <v>349</v>
      </c>
    </row>
    <row r="15" spans="1:26" ht="13.5" thickBot="1" x14ac:dyDescent="0.25">
      <c r="A15" s="159">
        <v>9</v>
      </c>
      <c r="B15" s="162"/>
      <c r="C15" s="163">
        <v>43</v>
      </c>
      <c r="D15" s="175"/>
      <c r="E15" s="163">
        <v>25</v>
      </c>
      <c r="F15" s="164"/>
      <c r="G15" s="165">
        <v>32</v>
      </c>
      <c r="H15" s="166">
        <v>11</v>
      </c>
      <c r="I15" s="167"/>
      <c r="J15" s="168"/>
      <c r="K15" s="165">
        <v>34</v>
      </c>
      <c r="L15" s="164"/>
      <c r="M15" s="165">
        <v>18</v>
      </c>
      <c r="N15" s="166">
        <v>12</v>
      </c>
      <c r="O15" s="167"/>
      <c r="P15" s="164"/>
      <c r="Q15" s="165">
        <v>47</v>
      </c>
      <c r="R15" s="171">
        <v>14</v>
      </c>
      <c r="S15" s="172"/>
      <c r="T15" s="164"/>
      <c r="U15" s="165">
        <v>60</v>
      </c>
      <c r="V15" s="164"/>
      <c r="W15" s="165">
        <v>29</v>
      </c>
      <c r="X15" s="173">
        <v>14</v>
      </c>
      <c r="Y15" s="174"/>
      <c r="Z15" s="158">
        <f t="shared" si="0"/>
        <v>339</v>
      </c>
    </row>
    <row r="16" spans="1:26" ht="13.5" thickBot="1" x14ac:dyDescent="0.25">
      <c r="A16" s="159">
        <v>10</v>
      </c>
      <c r="B16" s="162"/>
      <c r="C16" s="163">
        <v>45</v>
      </c>
      <c r="D16" s="175"/>
      <c r="E16" s="163">
        <v>17</v>
      </c>
      <c r="F16" s="164"/>
      <c r="G16" s="165">
        <v>15</v>
      </c>
      <c r="H16" s="184">
        <v>29</v>
      </c>
      <c r="I16" s="183">
        <v>12</v>
      </c>
      <c r="J16" s="168"/>
      <c r="K16" s="165">
        <v>31</v>
      </c>
      <c r="L16" s="166">
        <v>17</v>
      </c>
      <c r="M16" s="167"/>
      <c r="N16" s="164"/>
      <c r="O16" s="165">
        <v>48</v>
      </c>
      <c r="P16" s="164"/>
      <c r="Q16" s="165">
        <v>28</v>
      </c>
      <c r="R16" s="171">
        <v>13</v>
      </c>
      <c r="S16" s="172"/>
      <c r="T16" s="164"/>
      <c r="U16" s="165">
        <v>52</v>
      </c>
      <c r="V16" s="164"/>
      <c r="W16" s="165">
        <v>32</v>
      </c>
      <c r="X16" s="173">
        <v>12</v>
      </c>
      <c r="Y16" s="174"/>
      <c r="Z16" s="158">
        <f t="shared" si="0"/>
        <v>351</v>
      </c>
    </row>
    <row r="17" spans="1:26" ht="13.5" thickBot="1" x14ac:dyDescent="0.25">
      <c r="A17" s="159">
        <v>11</v>
      </c>
      <c r="B17" s="162"/>
      <c r="C17" s="163">
        <v>47</v>
      </c>
      <c r="D17" s="171">
        <v>11</v>
      </c>
      <c r="E17" s="172"/>
      <c r="F17" s="166">
        <v>17</v>
      </c>
      <c r="G17" s="167"/>
      <c r="H17" s="164"/>
      <c r="I17" s="165">
        <v>30</v>
      </c>
      <c r="J17" s="168"/>
      <c r="K17" s="165">
        <v>25</v>
      </c>
      <c r="L17" s="166">
        <v>16</v>
      </c>
      <c r="M17" s="167"/>
      <c r="N17" s="164"/>
      <c r="O17" s="165">
        <v>40</v>
      </c>
      <c r="P17" s="164"/>
      <c r="Q17" s="165">
        <v>27</v>
      </c>
      <c r="R17" s="175"/>
      <c r="S17" s="163">
        <v>50</v>
      </c>
      <c r="T17" s="164"/>
      <c r="U17" s="165">
        <v>48</v>
      </c>
      <c r="V17" s="184">
        <v>26</v>
      </c>
      <c r="W17" s="183"/>
      <c r="X17" s="168"/>
      <c r="Y17" s="178">
        <v>44</v>
      </c>
      <c r="Z17" s="158">
        <f t="shared" si="0"/>
        <v>381</v>
      </c>
    </row>
    <row r="18" spans="1:26" ht="13.5" thickBot="1" x14ac:dyDescent="0.25">
      <c r="A18" s="159">
        <v>12</v>
      </c>
      <c r="B18" s="162"/>
      <c r="C18" s="163">
        <v>29</v>
      </c>
      <c r="D18" s="171">
        <v>12</v>
      </c>
      <c r="E18" s="172"/>
      <c r="F18" s="166">
        <v>14</v>
      </c>
      <c r="G18" s="167"/>
      <c r="H18" s="164"/>
      <c r="I18" s="165">
        <v>22</v>
      </c>
      <c r="J18" s="168"/>
      <c r="K18" s="165">
        <v>17</v>
      </c>
      <c r="L18" s="164"/>
      <c r="M18" s="165">
        <v>43</v>
      </c>
      <c r="N18" s="164"/>
      <c r="O18" s="165">
        <v>45</v>
      </c>
      <c r="P18" s="166">
        <v>14</v>
      </c>
      <c r="Q18" s="167"/>
      <c r="R18" s="175"/>
      <c r="S18" s="163">
        <v>52</v>
      </c>
      <c r="T18" s="164"/>
      <c r="U18" s="165">
        <v>43</v>
      </c>
      <c r="V18" s="166">
        <v>19</v>
      </c>
      <c r="W18" s="167"/>
      <c r="X18" s="168"/>
      <c r="Y18" s="178">
        <v>50</v>
      </c>
      <c r="Z18" s="158">
        <f t="shared" si="0"/>
        <v>360</v>
      </c>
    </row>
    <row r="19" spans="1:26" ht="13.5" thickBot="1" x14ac:dyDescent="0.25">
      <c r="A19" s="159">
        <v>13</v>
      </c>
      <c r="B19" s="162"/>
      <c r="C19" s="163">
        <v>27</v>
      </c>
      <c r="D19" s="175"/>
      <c r="E19" s="163">
        <v>36</v>
      </c>
      <c r="F19" s="164"/>
      <c r="G19" s="165">
        <v>10</v>
      </c>
      <c r="H19" s="164"/>
      <c r="I19" s="165">
        <v>16</v>
      </c>
      <c r="J19" s="173">
        <v>12</v>
      </c>
      <c r="K19" s="167"/>
      <c r="L19" s="164"/>
      <c r="M19" s="165">
        <v>46</v>
      </c>
      <c r="N19" s="164"/>
      <c r="O19" s="165">
        <v>44</v>
      </c>
      <c r="P19" s="166">
        <v>14</v>
      </c>
      <c r="Q19" s="167"/>
      <c r="R19" s="175"/>
      <c r="S19" s="163">
        <v>44</v>
      </c>
      <c r="T19" s="164"/>
      <c r="U19" s="165">
        <v>28</v>
      </c>
      <c r="V19" s="164"/>
      <c r="W19" s="165">
        <v>54</v>
      </c>
      <c r="X19" s="168"/>
      <c r="Y19" s="178">
        <v>35</v>
      </c>
      <c r="Z19" s="158">
        <f t="shared" si="0"/>
        <v>366</v>
      </c>
    </row>
    <row r="20" spans="1:26" ht="13.5" thickBot="1" x14ac:dyDescent="0.25">
      <c r="A20" s="159">
        <v>14</v>
      </c>
      <c r="B20" s="181">
        <v>16</v>
      </c>
      <c r="C20" s="172"/>
      <c r="D20" s="175"/>
      <c r="E20" s="163">
        <v>34</v>
      </c>
      <c r="F20" s="164"/>
      <c r="G20" s="165">
        <v>44</v>
      </c>
      <c r="H20" s="164"/>
      <c r="I20" s="165">
        <v>16</v>
      </c>
      <c r="J20" s="173">
        <v>12</v>
      </c>
      <c r="K20" s="167"/>
      <c r="L20" s="164"/>
      <c r="M20" s="165">
        <v>50</v>
      </c>
      <c r="N20" s="184">
        <v>17</v>
      </c>
      <c r="O20" s="183">
        <v>11</v>
      </c>
      <c r="P20" s="184">
        <v>35</v>
      </c>
      <c r="Q20" s="183">
        <v>21</v>
      </c>
      <c r="R20" s="175"/>
      <c r="S20" s="163">
        <v>21</v>
      </c>
      <c r="T20" s="166">
        <v>9</v>
      </c>
      <c r="U20" s="167"/>
      <c r="V20" s="164"/>
      <c r="W20" s="165">
        <v>56</v>
      </c>
      <c r="X20" s="168"/>
      <c r="Y20" s="178">
        <v>19</v>
      </c>
      <c r="Z20" s="158">
        <f t="shared" si="0"/>
        <v>361</v>
      </c>
    </row>
    <row r="21" spans="1:26" ht="13.5" thickBot="1" x14ac:dyDescent="0.25">
      <c r="A21" s="159">
        <v>15</v>
      </c>
      <c r="B21" s="181">
        <v>7</v>
      </c>
      <c r="C21" s="172"/>
      <c r="D21" s="175"/>
      <c r="E21" s="163">
        <v>33</v>
      </c>
      <c r="F21" s="164"/>
      <c r="G21" s="165">
        <v>35</v>
      </c>
      <c r="H21" s="166">
        <v>17</v>
      </c>
      <c r="I21" s="167"/>
      <c r="J21" s="168"/>
      <c r="K21" s="165">
        <v>38</v>
      </c>
      <c r="L21" s="164"/>
      <c r="M21" s="165">
        <v>41</v>
      </c>
      <c r="N21" s="166">
        <v>16</v>
      </c>
      <c r="O21" s="167"/>
      <c r="P21" s="184">
        <v>34</v>
      </c>
      <c r="Q21" s="183">
        <v>10</v>
      </c>
      <c r="R21" s="175"/>
      <c r="S21" s="163">
        <v>20</v>
      </c>
      <c r="T21" s="166">
        <v>14</v>
      </c>
      <c r="U21" s="167"/>
      <c r="V21" s="164"/>
      <c r="W21" s="165">
        <v>56</v>
      </c>
      <c r="X21" s="168"/>
      <c r="Y21" s="178">
        <v>27</v>
      </c>
      <c r="Z21" s="158">
        <f t="shared" si="0"/>
        <v>348</v>
      </c>
    </row>
    <row r="22" spans="1:26" ht="13.5" thickBot="1" x14ac:dyDescent="0.25">
      <c r="A22" s="159">
        <v>16</v>
      </c>
      <c r="B22" s="162"/>
      <c r="C22" s="163">
        <v>45</v>
      </c>
      <c r="D22" s="175"/>
      <c r="E22" s="163">
        <v>26</v>
      </c>
      <c r="F22" s="164"/>
      <c r="G22" s="165">
        <v>19</v>
      </c>
      <c r="H22" s="166">
        <v>10</v>
      </c>
      <c r="I22" s="167"/>
      <c r="J22" s="168"/>
      <c r="K22" s="165">
        <v>38</v>
      </c>
      <c r="L22" s="164"/>
      <c r="M22" s="165">
        <v>27</v>
      </c>
      <c r="N22" s="185">
        <v>16</v>
      </c>
      <c r="O22" s="186"/>
      <c r="P22" s="164"/>
      <c r="Q22" s="165">
        <v>31</v>
      </c>
      <c r="R22" s="171">
        <v>16</v>
      </c>
      <c r="S22" s="172"/>
      <c r="T22" s="164"/>
      <c r="U22" s="165">
        <v>46</v>
      </c>
      <c r="V22" s="164"/>
      <c r="W22" s="165">
        <v>31</v>
      </c>
      <c r="X22" s="173">
        <v>17</v>
      </c>
      <c r="Y22" s="174"/>
      <c r="Z22" s="158">
        <f t="shared" si="0"/>
        <v>322</v>
      </c>
    </row>
    <row r="23" spans="1:26" ht="13.5" thickBot="1" x14ac:dyDescent="0.25">
      <c r="A23" s="159">
        <v>17</v>
      </c>
      <c r="B23" s="162"/>
      <c r="C23" s="163">
        <v>39</v>
      </c>
      <c r="D23" s="175"/>
      <c r="E23" s="163">
        <v>10</v>
      </c>
      <c r="F23" s="164"/>
      <c r="G23" s="165">
        <v>24</v>
      </c>
      <c r="H23" s="164"/>
      <c r="I23" s="165">
        <v>36</v>
      </c>
      <c r="J23" s="168"/>
      <c r="K23" s="165">
        <v>43</v>
      </c>
      <c r="L23" s="166">
        <v>14</v>
      </c>
      <c r="M23" s="167"/>
      <c r="N23" s="164"/>
      <c r="O23" s="165">
        <v>44</v>
      </c>
      <c r="P23" s="164"/>
      <c r="Q23" s="165">
        <v>37</v>
      </c>
      <c r="R23" s="171">
        <v>17</v>
      </c>
      <c r="S23" s="172"/>
      <c r="T23" s="164"/>
      <c r="U23" s="165">
        <v>41</v>
      </c>
      <c r="V23" s="164"/>
      <c r="W23" s="165">
        <v>40</v>
      </c>
      <c r="X23" s="173">
        <v>15</v>
      </c>
      <c r="Y23" s="174"/>
      <c r="Z23" s="158">
        <f t="shared" si="0"/>
        <v>360</v>
      </c>
    </row>
    <row r="24" spans="1:26" ht="13.5" thickBot="1" x14ac:dyDescent="0.25">
      <c r="A24" s="159">
        <v>18</v>
      </c>
      <c r="B24" s="162"/>
      <c r="C24" s="163">
        <v>35</v>
      </c>
      <c r="D24" s="171">
        <v>16</v>
      </c>
      <c r="E24" s="172"/>
      <c r="F24" s="166">
        <v>3</v>
      </c>
      <c r="G24" s="167"/>
      <c r="H24" s="164"/>
      <c r="I24" s="165">
        <v>36</v>
      </c>
      <c r="J24" s="182">
        <v>26</v>
      </c>
      <c r="K24" s="183">
        <v>10</v>
      </c>
      <c r="L24" s="166">
        <v>13</v>
      </c>
      <c r="M24" s="167"/>
      <c r="N24" s="164"/>
      <c r="O24" s="165">
        <v>40</v>
      </c>
      <c r="P24" s="164"/>
      <c r="Q24" s="165">
        <v>26</v>
      </c>
      <c r="R24" s="175"/>
      <c r="S24" s="163">
        <v>53</v>
      </c>
      <c r="T24" s="164"/>
      <c r="U24" s="165">
        <v>53</v>
      </c>
      <c r="V24" s="166">
        <v>22</v>
      </c>
      <c r="W24" s="167"/>
      <c r="X24" s="168"/>
      <c r="Y24" s="178">
        <v>39</v>
      </c>
      <c r="Z24" s="158">
        <f t="shared" si="0"/>
        <v>372</v>
      </c>
    </row>
    <row r="25" spans="1:26" ht="13.5" thickBot="1" x14ac:dyDescent="0.25">
      <c r="A25" s="159">
        <v>19</v>
      </c>
      <c r="B25" s="162"/>
      <c r="C25" s="163">
        <v>11</v>
      </c>
      <c r="D25" s="171">
        <v>15</v>
      </c>
      <c r="E25" s="172"/>
      <c r="F25" s="166">
        <v>12</v>
      </c>
      <c r="G25" s="167"/>
      <c r="H25" s="164"/>
      <c r="I25" s="165">
        <v>42</v>
      </c>
      <c r="J25" s="182">
        <v>18</v>
      </c>
      <c r="K25" s="183">
        <v>24</v>
      </c>
      <c r="L25" s="164"/>
      <c r="M25" s="165">
        <v>45</v>
      </c>
      <c r="N25" s="164"/>
      <c r="O25" s="165">
        <v>38</v>
      </c>
      <c r="P25" s="166">
        <v>14</v>
      </c>
      <c r="Q25" s="167"/>
      <c r="R25" s="175"/>
      <c r="S25" s="163">
        <v>51</v>
      </c>
      <c r="T25" s="164"/>
      <c r="U25" s="165">
        <v>34</v>
      </c>
      <c r="V25" s="166">
        <v>13</v>
      </c>
      <c r="W25" s="167"/>
      <c r="X25" s="168"/>
      <c r="Y25" s="178">
        <v>33</v>
      </c>
      <c r="Z25" s="158">
        <f t="shared" si="0"/>
        <v>350</v>
      </c>
    </row>
    <row r="26" spans="1:26" ht="13.5" thickBot="1" x14ac:dyDescent="0.25">
      <c r="A26" s="159">
        <v>20</v>
      </c>
      <c r="B26" s="162"/>
      <c r="C26" s="163">
        <v>15</v>
      </c>
      <c r="D26" s="175"/>
      <c r="E26" s="163">
        <v>44</v>
      </c>
      <c r="F26" s="164"/>
      <c r="G26" s="165">
        <v>41</v>
      </c>
      <c r="H26" s="164"/>
      <c r="I26" s="165">
        <v>32</v>
      </c>
      <c r="J26" s="173">
        <v>13</v>
      </c>
      <c r="K26" s="167"/>
      <c r="L26" s="164"/>
      <c r="M26" s="165">
        <v>45</v>
      </c>
      <c r="N26" s="164"/>
      <c r="O26" s="165">
        <v>33</v>
      </c>
      <c r="P26" s="166">
        <v>13</v>
      </c>
      <c r="Q26" s="167"/>
      <c r="R26" s="175"/>
      <c r="S26" s="163">
        <v>53</v>
      </c>
      <c r="T26" s="164"/>
      <c r="U26" s="165">
        <v>28</v>
      </c>
      <c r="V26" s="164"/>
      <c r="W26" s="165">
        <v>43</v>
      </c>
      <c r="X26" s="168"/>
      <c r="Y26" s="178">
        <v>33</v>
      </c>
      <c r="Z26" s="158">
        <f t="shared" si="0"/>
        <v>393</v>
      </c>
    </row>
    <row r="27" spans="1:26" ht="13.5" thickBot="1" x14ac:dyDescent="0.25">
      <c r="A27" s="159">
        <v>21</v>
      </c>
      <c r="B27" s="181">
        <v>15</v>
      </c>
      <c r="C27" s="172"/>
      <c r="D27" s="175"/>
      <c r="E27" s="163">
        <v>37</v>
      </c>
      <c r="F27" s="164"/>
      <c r="G27" s="165">
        <v>26</v>
      </c>
      <c r="H27" s="164"/>
      <c r="I27" s="165">
        <v>21</v>
      </c>
      <c r="J27" s="173">
        <v>11</v>
      </c>
      <c r="K27" s="167"/>
      <c r="L27" s="164"/>
      <c r="M27" s="165">
        <v>32</v>
      </c>
      <c r="N27" s="164"/>
      <c r="O27" s="165">
        <v>25</v>
      </c>
      <c r="P27" s="164"/>
      <c r="Q27" s="165">
        <v>44</v>
      </c>
      <c r="R27" s="175"/>
      <c r="S27" s="163">
        <v>30</v>
      </c>
      <c r="T27" s="166">
        <v>17</v>
      </c>
      <c r="U27" s="167"/>
      <c r="V27" s="164"/>
      <c r="W27" s="165">
        <v>46</v>
      </c>
      <c r="X27" s="168"/>
      <c r="Y27" s="178">
        <v>9</v>
      </c>
      <c r="Z27" s="158">
        <f t="shared" si="0"/>
        <v>313</v>
      </c>
    </row>
    <row r="28" spans="1:26" ht="13.5" thickBot="1" x14ac:dyDescent="0.25">
      <c r="A28" s="159">
        <v>22</v>
      </c>
      <c r="B28" s="181">
        <v>11</v>
      </c>
      <c r="C28" s="172"/>
      <c r="D28" s="175"/>
      <c r="E28" s="163">
        <v>43</v>
      </c>
      <c r="F28" s="164"/>
      <c r="G28" s="165">
        <v>39</v>
      </c>
      <c r="H28" s="166">
        <v>19</v>
      </c>
      <c r="I28" s="167"/>
      <c r="J28" s="168"/>
      <c r="K28" s="165">
        <v>22</v>
      </c>
      <c r="L28" s="164"/>
      <c r="M28" s="165">
        <v>29</v>
      </c>
      <c r="N28" s="166">
        <v>12</v>
      </c>
      <c r="O28" s="167"/>
      <c r="P28" s="164"/>
      <c r="Q28" s="165">
        <v>42</v>
      </c>
      <c r="R28" s="175"/>
      <c r="S28" s="163">
        <v>31</v>
      </c>
      <c r="T28" s="166">
        <v>14</v>
      </c>
      <c r="U28" s="167"/>
      <c r="V28" s="164"/>
      <c r="W28" s="165">
        <v>34</v>
      </c>
      <c r="X28" s="182">
        <v>22</v>
      </c>
      <c r="Y28" s="187">
        <v>12</v>
      </c>
      <c r="Z28" s="158">
        <f t="shared" si="0"/>
        <v>330</v>
      </c>
    </row>
    <row r="29" spans="1:26" ht="13.5" thickBot="1" x14ac:dyDescent="0.25">
      <c r="A29" s="159">
        <v>23</v>
      </c>
      <c r="B29" s="162"/>
      <c r="C29" s="163">
        <v>47</v>
      </c>
      <c r="D29" s="175"/>
      <c r="E29" s="163">
        <v>25</v>
      </c>
      <c r="F29" s="164"/>
      <c r="G29" s="165">
        <v>40</v>
      </c>
      <c r="H29" s="166">
        <v>13</v>
      </c>
      <c r="I29" s="167"/>
      <c r="J29" s="168"/>
      <c r="K29" s="165">
        <v>34</v>
      </c>
      <c r="L29" s="164"/>
      <c r="M29" s="165">
        <v>16</v>
      </c>
      <c r="N29" s="166">
        <v>12</v>
      </c>
      <c r="O29" s="167"/>
      <c r="P29" s="164"/>
      <c r="Q29" s="165">
        <v>41</v>
      </c>
      <c r="R29" s="171">
        <v>15</v>
      </c>
      <c r="S29" s="172"/>
      <c r="T29" s="164"/>
      <c r="U29" s="165">
        <v>53</v>
      </c>
      <c r="V29" s="164"/>
      <c r="W29" s="165">
        <v>23</v>
      </c>
      <c r="X29" s="173">
        <v>2</v>
      </c>
      <c r="Y29" s="174"/>
      <c r="Z29" s="158">
        <f t="shared" si="0"/>
        <v>321</v>
      </c>
    </row>
    <row r="30" spans="1:26" ht="13.5" thickBot="1" x14ac:dyDescent="0.25">
      <c r="A30" s="159">
        <v>24</v>
      </c>
      <c r="B30" s="162"/>
      <c r="C30" s="163">
        <v>40</v>
      </c>
      <c r="D30" s="175"/>
      <c r="E30" s="163">
        <v>18</v>
      </c>
      <c r="F30" s="164"/>
      <c r="G30" s="165">
        <v>36</v>
      </c>
      <c r="H30" s="164"/>
      <c r="I30" s="165">
        <v>40</v>
      </c>
      <c r="J30" s="168"/>
      <c r="K30" s="165">
        <v>32</v>
      </c>
      <c r="L30" s="166">
        <v>12</v>
      </c>
      <c r="M30" s="167"/>
      <c r="N30" s="164"/>
      <c r="O30" s="165">
        <v>41</v>
      </c>
      <c r="P30" s="164"/>
      <c r="Q30" s="165">
        <v>32</v>
      </c>
      <c r="R30" s="171">
        <v>14</v>
      </c>
      <c r="S30" s="172"/>
      <c r="T30" s="164"/>
      <c r="U30" s="165">
        <v>43</v>
      </c>
      <c r="V30" s="164"/>
      <c r="W30" s="165">
        <v>26</v>
      </c>
      <c r="X30" s="173">
        <v>3</v>
      </c>
      <c r="Y30" s="174"/>
      <c r="Z30" s="158">
        <f t="shared" si="0"/>
        <v>337</v>
      </c>
    </row>
    <row r="31" spans="1:26" ht="13.5" thickBot="1" x14ac:dyDescent="0.25">
      <c r="A31" s="159">
        <v>25</v>
      </c>
      <c r="B31" s="162"/>
      <c r="C31" s="163">
        <v>37</v>
      </c>
      <c r="D31" s="171">
        <v>16</v>
      </c>
      <c r="E31" s="172"/>
      <c r="F31" s="166">
        <v>16</v>
      </c>
      <c r="G31" s="167"/>
      <c r="H31" s="164"/>
      <c r="I31" s="165">
        <v>38</v>
      </c>
      <c r="J31" s="168"/>
      <c r="K31" s="165">
        <v>1</v>
      </c>
      <c r="L31" s="166">
        <v>10</v>
      </c>
      <c r="M31" s="167"/>
      <c r="N31" s="164"/>
      <c r="O31" s="165">
        <v>43</v>
      </c>
      <c r="P31" s="164"/>
      <c r="Q31" s="165">
        <v>29</v>
      </c>
      <c r="R31" s="175"/>
      <c r="S31" s="163">
        <v>56</v>
      </c>
      <c r="T31" s="164"/>
      <c r="U31" s="165">
        <v>42</v>
      </c>
      <c r="V31" s="166">
        <v>20</v>
      </c>
      <c r="W31" s="167"/>
      <c r="X31" s="182">
        <v>0</v>
      </c>
      <c r="Y31" s="187"/>
      <c r="Z31" s="158">
        <f t="shared" si="0"/>
        <v>308</v>
      </c>
    </row>
    <row r="32" spans="1:26" ht="13.5" thickBot="1" x14ac:dyDescent="0.25">
      <c r="A32" s="159">
        <v>26</v>
      </c>
      <c r="B32" s="162"/>
      <c r="C32" s="163">
        <v>27</v>
      </c>
      <c r="D32" s="171">
        <v>16</v>
      </c>
      <c r="E32" s="172"/>
      <c r="F32" s="166">
        <v>12</v>
      </c>
      <c r="G32" s="167"/>
      <c r="H32" s="164"/>
      <c r="I32" s="165">
        <v>33</v>
      </c>
      <c r="J32" s="168"/>
      <c r="K32" s="165">
        <v>8</v>
      </c>
      <c r="L32" s="164"/>
      <c r="M32" s="165">
        <v>49</v>
      </c>
      <c r="N32" s="164"/>
      <c r="O32" s="165">
        <v>36</v>
      </c>
      <c r="P32" s="166">
        <v>12</v>
      </c>
      <c r="Q32" s="167"/>
      <c r="R32" s="175"/>
      <c r="S32" s="163">
        <v>52</v>
      </c>
      <c r="T32" s="164"/>
      <c r="U32" s="165">
        <v>26</v>
      </c>
      <c r="V32" s="166">
        <v>16</v>
      </c>
      <c r="W32" s="167"/>
      <c r="X32" s="182">
        <v>0</v>
      </c>
      <c r="Y32" s="187"/>
      <c r="Z32" s="158">
        <f t="shared" si="0"/>
        <v>287</v>
      </c>
    </row>
    <row r="33" spans="1:26" ht="13.5" thickBot="1" x14ac:dyDescent="0.25">
      <c r="A33" s="159">
        <v>27</v>
      </c>
      <c r="B33" s="162"/>
      <c r="C33" s="163">
        <v>28</v>
      </c>
      <c r="D33" s="175"/>
      <c r="E33" s="163">
        <v>34</v>
      </c>
      <c r="F33" s="164"/>
      <c r="G33" s="165">
        <v>44</v>
      </c>
      <c r="H33" s="164"/>
      <c r="I33" s="165">
        <v>37</v>
      </c>
      <c r="J33" s="173">
        <v>51</v>
      </c>
      <c r="K33" s="167"/>
      <c r="L33" s="164"/>
      <c r="M33" s="165">
        <v>52</v>
      </c>
      <c r="N33" s="164"/>
      <c r="O33" s="165">
        <v>32</v>
      </c>
      <c r="P33" s="166">
        <v>10</v>
      </c>
      <c r="Q33" s="167"/>
      <c r="R33" s="175"/>
      <c r="S33" s="163">
        <v>44</v>
      </c>
      <c r="T33" s="164"/>
      <c r="U33" s="165">
        <v>31</v>
      </c>
      <c r="V33" s="164"/>
      <c r="W33" s="165">
        <v>54</v>
      </c>
      <c r="X33" s="182">
        <v>0</v>
      </c>
      <c r="Y33" s="187"/>
      <c r="Z33" s="158">
        <f t="shared" si="0"/>
        <v>417</v>
      </c>
    </row>
    <row r="34" spans="1:26" ht="13.5" thickBot="1" x14ac:dyDescent="0.25">
      <c r="A34" s="159">
        <v>28</v>
      </c>
      <c r="B34" s="181">
        <v>16</v>
      </c>
      <c r="C34" s="172"/>
      <c r="D34" s="175"/>
      <c r="E34" s="163">
        <v>40</v>
      </c>
      <c r="F34" s="164"/>
      <c r="G34" s="165">
        <v>43</v>
      </c>
      <c r="H34" s="164"/>
      <c r="I34" s="165">
        <v>13</v>
      </c>
      <c r="J34" s="173">
        <v>39</v>
      </c>
      <c r="K34" s="167"/>
      <c r="L34" s="164"/>
      <c r="M34" s="165">
        <v>47</v>
      </c>
      <c r="N34" s="164"/>
      <c r="O34" s="165">
        <v>14</v>
      </c>
      <c r="P34" s="164"/>
      <c r="Q34" s="165">
        <v>45</v>
      </c>
      <c r="R34" s="175"/>
      <c r="S34" s="163">
        <v>34</v>
      </c>
      <c r="T34" s="166">
        <v>17</v>
      </c>
      <c r="U34" s="167"/>
      <c r="V34" s="164"/>
      <c r="W34" s="169">
        <v>42</v>
      </c>
      <c r="X34" s="188">
        <v>0</v>
      </c>
      <c r="Y34" s="187"/>
      <c r="Z34" s="158">
        <f t="shared" si="0"/>
        <v>350</v>
      </c>
    </row>
    <row r="35" spans="1:26" ht="13.5" thickBot="1" x14ac:dyDescent="0.25">
      <c r="A35" s="159">
        <v>29</v>
      </c>
      <c r="B35" s="181">
        <v>16</v>
      </c>
      <c r="C35" s="172"/>
      <c r="D35" s="189"/>
      <c r="E35" s="190"/>
      <c r="F35" s="191"/>
      <c r="G35" s="165">
        <v>34</v>
      </c>
      <c r="H35" s="166">
        <v>16</v>
      </c>
      <c r="I35" s="167"/>
      <c r="J35" s="182">
        <v>55</v>
      </c>
      <c r="K35" s="183">
        <v>26</v>
      </c>
      <c r="L35" s="164"/>
      <c r="M35" s="165">
        <v>37</v>
      </c>
      <c r="N35" s="166">
        <v>15</v>
      </c>
      <c r="O35" s="167"/>
      <c r="P35" s="164"/>
      <c r="Q35" s="165">
        <v>45</v>
      </c>
      <c r="R35" s="175"/>
      <c r="S35" s="163">
        <v>32</v>
      </c>
      <c r="T35" s="166">
        <v>16</v>
      </c>
      <c r="U35" s="167"/>
      <c r="V35" s="164"/>
      <c r="W35" s="165">
        <v>45</v>
      </c>
      <c r="X35" s="182">
        <v>0</v>
      </c>
      <c r="Y35" s="187"/>
      <c r="Z35" s="158">
        <f t="shared" si="0"/>
        <v>337</v>
      </c>
    </row>
    <row r="36" spans="1:26" ht="13.5" thickBot="1" x14ac:dyDescent="0.25">
      <c r="A36" s="192">
        <v>30</v>
      </c>
      <c r="B36" s="162"/>
      <c r="C36" s="163">
        <v>47</v>
      </c>
      <c r="D36" s="189"/>
      <c r="E36" s="190"/>
      <c r="F36" s="191"/>
      <c r="G36" s="165">
        <v>27</v>
      </c>
      <c r="H36" s="166">
        <v>11</v>
      </c>
      <c r="I36" s="167"/>
      <c r="J36" s="168"/>
      <c r="K36" s="165">
        <v>40</v>
      </c>
      <c r="L36" s="164"/>
      <c r="M36" s="165">
        <v>30</v>
      </c>
      <c r="N36" s="166">
        <v>16</v>
      </c>
      <c r="O36" s="167"/>
      <c r="P36" s="164"/>
      <c r="Q36" s="165">
        <v>33</v>
      </c>
      <c r="R36" s="171">
        <v>16</v>
      </c>
      <c r="S36" s="172"/>
      <c r="T36" s="184">
        <v>62</v>
      </c>
      <c r="U36" s="183">
        <v>33</v>
      </c>
      <c r="V36" s="164"/>
      <c r="W36" s="165">
        <v>47</v>
      </c>
      <c r="X36" s="173">
        <v>0</v>
      </c>
      <c r="Y36" s="174"/>
      <c r="Z36" s="158">
        <f t="shared" si="0"/>
        <v>362</v>
      </c>
    </row>
    <row r="37" spans="1:26" ht="13.5" thickBot="1" x14ac:dyDescent="0.25">
      <c r="A37" s="193">
        <v>31</v>
      </c>
      <c r="B37" s="194"/>
      <c r="C37" s="195">
        <v>40</v>
      </c>
      <c r="D37" s="196"/>
      <c r="E37" s="197"/>
      <c r="F37" s="198"/>
      <c r="G37" s="199">
        <v>9</v>
      </c>
      <c r="H37" s="200"/>
      <c r="I37" s="201"/>
      <c r="J37" s="202"/>
      <c r="K37" s="199">
        <v>44</v>
      </c>
      <c r="L37" s="200"/>
      <c r="M37" s="201"/>
      <c r="N37" s="198"/>
      <c r="O37" s="199">
        <v>33</v>
      </c>
      <c r="P37" s="198"/>
      <c r="Q37" s="199">
        <v>31</v>
      </c>
      <c r="R37" s="196"/>
      <c r="S37" s="197"/>
      <c r="T37" s="203">
        <v>64</v>
      </c>
      <c r="U37" s="204">
        <v>14</v>
      </c>
      <c r="V37" s="205"/>
      <c r="W37" s="201"/>
      <c r="X37" s="206">
        <v>0</v>
      </c>
      <c r="Y37" s="174"/>
      <c r="Z37" s="158">
        <f t="shared" si="0"/>
        <v>235</v>
      </c>
    </row>
    <row r="38" spans="1:26" ht="13.5" thickBot="1" x14ac:dyDescent="0.25">
      <c r="A38" s="207" t="s">
        <v>4</v>
      </c>
      <c r="B38" s="208">
        <f t="shared" ref="B38:Y38" si="1">SUM(B7:B37)</f>
        <v>113</v>
      </c>
      <c r="C38" s="209">
        <f t="shared" si="1"/>
        <v>755</v>
      </c>
      <c r="D38" s="209">
        <f t="shared" si="1"/>
        <v>111</v>
      </c>
      <c r="E38" s="209">
        <f t="shared" si="1"/>
        <v>608</v>
      </c>
      <c r="F38" s="209">
        <f t="shared" si="1"/>
        <v>99</v>
      </c>
      <c r="G38" s="209">
        <f t="shared" si="1"/>
        <v>692</v>
      </c>
      <c r="H38" s="209">
        <f t="shared" si="1"/>
        <v>173</v>
      </c>
      <c r="I38" s="209">
        <f t="shared" si="1"/>
        <v>584</v>
      </c>
      <c r="J38" s="210">
        <f t="shared" si="1"/>
        <v>298</v>
      </c>
      <c r="K38" s="211">
        <f t="shared" si="1"/>
        <v>616</v>
      </c>
      <c r="L38" s="209">
        <f t="shared" si="1"/>
        <v>116</v>
      </c>
      <c r="M38" s="209">
        <f t="shared" si="1"/>
        <v>821</v>
      </c>
      <c r="N38" s="209">
        <f t="shared" si="1"/>
        <v>154</v>
      </c>
      <c r="O38" s="209">
        <f t="shared" si="1"/>
        <v>733</v>
      </c>
      <c r="P38" s="209">
        <f t="shared" si="1"/>
        <v>170</v>
      </c>
      <c r="Q38" s="212">
        <f t="shared" si="1"/>
        <v>760</v>
      </c>
      <c r="R38" s="212">
        <f t="shared" si="1"/>
        <v>132</v>
      </c>
      <c r="S38" s="212">
        <f t="shared" si="1"/>
        <v>847</v>
      </c>
      <c r="T38" s="212">
        <f t="shared" si="1"/>
        <v>255</v>
      </c>
      <c r="U38" s="212">
        <f t="shared" si="1"/>
        <v>916</v>
      </c>
      <c r="V38" s="209">
        <f t="shared" si="1"/>
        <v>186</v>
      </c>
      <c r="W38" s="212">
        <f t="shared" si="1"/>
        <v>921</v>
      </c>
      <c r="X38" s="209">
        <f t="shared" si="1"/>
        <v>117</v>
      </c>
      <c r="Y38" s="212">
        <f t="shared" si="1"/>
        <v>521</v>
      </c>
      <c r="Z38" s="213">
        <f t="shared" si="0"/>
        <v>10698</v>
      </c>
    </row>
    <row r="39" spans="1:26" x14ac:dyDescent="0.2">
      <c r="A39" s="125"/>
      <c r="C39" s="125">
        <f>C38+B38</f>
        <v>868</v>
      </c>
      <c r="E39" s="214">
        <f>D38+E38</f>
        <v>719</v>
      </c>
      <c r="F39" s="215"/>
      <c r="G39" s="214">
        <f>F38+G38</f>
        <v>791</v>
      </c>
      <c r="H39" s="215"/>
      <c r="I39" s="214">
        <f>H38+I38</f>
        <v>757</v>
      </c>
      <c r="J39" s="215"/>
      <c r="K39" s="214">
        <f>J38+K38</f>
        <v>914</v>
      </c>
      <c r="L39" s="215"/>
      <c r="M39" s="214">
        <f>L38+M38</f>
        <v>937</v>
      </c>
      <c r="N39" s="215"/>
      <c r="O39" s="214">
        <f>N38+O38</f>
        <v>887</v>
      </c>
      <c r="P39" s="215"/>
      <c r="Q39" s="214">
        <f>P38+Q38</f>
        <v>930</v>
      </c>
      <c r="R39" s="215"/>
      <c r="S39" s="214">
        <f>R38+S38</f>
        <v>979</v>
      </c>
      <c r="T39" s="215"/>
      <c r="U39" s="214">
        <f>T38+U38</f>
        <v>1171</v>
      </c>
      <c r="V39" s="215"/>
      <c r="W39" s="214">
        <f>V38+W38</f>
        <v>1107</v>
      </c>
      <c r="X39" s="214"/>
      <c r="Y39" s="214">
        <f>X38+Y38</f>
        <v>638</v>
      </c>
      <c r="Z39" s="216"/>
    </row>
    <row r="40" spans="1:26" x14ac:dyDescent="0.2">
      <c r="C40" s="217"/>
      <c r="D40" s="217"/>
      <c r="E40" s="20"/>
      <c r="F40" s="20"/>
      <c r="G40" s="217"/>
      <c r="H40" s="217"/>
      <c r="I40" s="20"/>
      <c r="J40" s="20"/>
      <c r="K40" s="217"/>
      <c r="L40" s="217"/>
      <c r="M40" s="217"/>
      <c r="N40" s="217"/>
      <c r="O40" s="217"/>
      <c r="P40" s="217"/>
      <c r="Q40" s="217"/>
      <c r="R40" s="217"/>
      <c r="S40" s="217"/>
      <c r="T40" s="217"/>
      <c r="U40" s="217"/>
      <c r="V40" s="217"/>
      <c r="W40" s="217"/>
      <c r="X40" s="217"/>
      <c r="Y40" s="217"/>
    </row>
    <row r="41" spans="1:26" x14ac:dyDescent="0.2">
      <c r="A41" s="125" t="s">
        <v>24</v>
      </c>
      <c r="B41" s="214"/>
      <c r="C41" s="214" t="s">
        <v>25</v>
      </c>
      <c r="D41" s="217"/>
      <c r="E41" s="214" t="s">
        <v>25</v>
      </c>
      <c r="F41" s="217"/>
      <c r="G41" s="214" t="s">
        <v>25</v>
      </c>
      <c r="H41" s="20"/>
      <c r="I41" s="214" t="s">
        <v>25</v>
      </c>
      <c r="J41" s="217"/>
      <c r="K41" s="214" t="s">
        <v>25</v>
      </c>
      <c r="L41" s="217"/>
      <c r="M41" s="214" t="s">
        <v>25</v>
      </c>
      <c r="N41" s="217"/>
      <c r="O41" s="214" t="s">
        <v>25</v>
      </c>
      <c r="P41" s="20"/>
      <c r="Q41" s="214" t="s">
        <v>25</v>
      </c>
      <c r="R41" s="217"/>
      <c r="S41" s="214" t="s">
        <v>25</v>
      </c>
      <c r="T41" s="217"/>
      <c r="U41" s="214" t="s">
        <v>25</v>
      </c>
      <c r="V41" s="217"/>
      <c r="W41" s="214" t="s">
        <v>25</v>
      </c>
      <c r="X41" s="217"/>
      <c r="Y41" s="214" t="s">
        <v>25</v>
      </c>
    </row>
    <row r="43" spans="1:26" x14ac:dyDescent="0.2">
      <c r="A43" s="218"/>
      <c r="B43" s="218"/>
      <c r="C43" s="218"/>
      <c r="D43" s="218"/>
      <c r="E43" s="218"/>
      <c r="F43" s="218"/>
      <c r="Q43" s="219"/>
      <c r="R43" s="219"/>
    </row>
    <row r="44" spans="1:26" x14ac:dyDescent="0.2">
      <c r="A44" s="219" t="s">
        <v>26</v>
      </c>
      <c r="C44" s="219">
        <f>C9+C10+C11+C12+C14+C15+C16+C17+C18+C19+C22+C23+C24+C25+C26+C29+C30+C31+C32+C33+C36+C37</f>
        <v>755</v>
      </c>
      <c r="E44">
        <f>E7+E8+E9+E12+E13+E14+E15+E16+E19+E20+E21+E22+E23+E26+E27+E28+E29+E30+E33+E34</f>
        <v>608</v>
      </c>
      <c r="G44">
        <f>G7+G8+G9+G12+G13+G14+G15+G16+G19+G20+G21+G22+G23+G26+G27+G28+G29+G30+G33+G34+G35+G36+G37</f>
        <v>692</v>
      </c>
      <c r="I44">
        <f>I9+I10+I11+I12+I13+I17+I18+I19+I20+I23+I24+I25+I26+I27+I30+I31+I32+I33+I34</f>
        <v>572</v>
      </c>
      <c r="K44">
        <f>K8+K9+K10+K11+K15+K16+K17+K18+K21+K22+K23+K28+K29+K30+K31+K32+K36+K37</f>
        <v>539</v>
      </c>
      <c r="M44">
        <f>M7+M8+M11+M12+M13+M14+M15+M18+M19+M20+M21+M22+M25+M26+M27+M28+M29+M32+M33+M34+M35+M36</f>
        <v>821</v>
      </c>
      <c r="O44">
        <f>O9+O10+O11+O12+O13+O16+O17+O18+O19+O23+O24+O25+O26+O27+O30+O31+O32+O33+O34+O37</f>
        <v>722</v>
      </c>
      <c r="Q44" s="219">
        <f>Q7+Q8+Q9+Q10+Q13+Q14+Q15+Q16+Q17+Q22+Q23+Q27+Q24+Q28+Q29+Q30+Q31+Q34+Q35+Q36+Q37</f>
        <v>729</v>
      </c>
      <c r="S44">
        <f>S7+S10+S11+S12+S13+S14+S17+S18+S19+S20+S21+S24+S25+S26+S27+S28+S31+S32+S33+S34+S35</f>
        <v>847</v>
      </c>
      <c r="U44">
        <f>U8+U9+U10+U11+U12+U15+U16+U17+U18+U19+U22+U23+U24+U25+U26+U29+U30+U31+U32+U33</f>
        <v>869</v>
      </c>
      <c r="W44">
        <f>W8+W9+W12+W13+W14+W15+W16+W19+W20+W21+W22+W23+W26+W27+W28+W29+W30+W33+W34+W35+W36</f>
        <v>888</v>
      </c>
      <c r="Y44">
        <f>Y7+Y10+Y11+Y12+Y13+Y14+Y17+Y18+Y19+Y20+Y21+Y24+Y25+Y26+Y27</f>
        <v>509</v>
      </c>
    </row>
    <row r="45" spans="1:26" x14ac:dyDescent="0.2">
      <c r="A45" s="219" t="s">
        <v>27</v>
      </c>
      <c r="Q45" s="219"/>
      <c r="R45" s="219"/>
    </row>
    <row r="46" spans="1:26" x14ac:dyDescent="0.2">
      <c r="A46" s="218"/>
      <c r="B46" s="218"/>
      <c r="D46" s="218"/>
      <c r="R46" s="219"/>
    </row>
    <row r="47" spans="1:26" x14ac:dyDescent="0.2">
      <c r="A47" s="219" t="s">
        <v>28</v>
      </c>
      <c r="C47">
        <f>C8</f>
        <v>0</v>
      </c>
      <c r="E47">
        <v>0</v>
      </c>
      <c r="G47">
        <v>0</v>
      </c>
      <c r="I47">
        <f>I16</f>
        <v>12</v>
      </c>
      <c r="K47">
        <f>K7+K14+K24+K25+K35</f>
        <v>77</v>
      </c>
      <c r="M47">
        <v>0</v>
      </c>
      <c r="O47">
        <f>O20</f>
        <v>11</v>
      </c>
      <c r="Q47" s="219">
        <f>Q20+Q21</f>
        <v>31</v>
      </c>
      <c r="S47">
        <v>0</v>
      </c>
      <c r="U47">
        <f>U36+U37</f>
        <v>47</v>
      </c>
      <c r="W47">
        <f>W7+W17</f>
        <v>33</v>
      </c>
      <c r="Y47">
        <f>Y28+Y31+Y32+Y33+Y34+Y35</f>
        <v>12</v>
      </c>
      <c r="Z47" s="219"/>
    </row>
    <row r="48" spans="1:26" x14ac:dyDescent="0.2">
      <c r="A48" s="219" t="s">
        <v>29</v>
      </c>
      <c r="R48" s="219"/>
    </row>
    <row r="49" spans="1:26" x14ac:dyDescent="0.2">
      <c r="Q49" s="219"/>
      <c r="R49" s="219"/>
    </row>
    <row r="50" spans="1:26" x14ac:dyDescent="0.2">
      <c r="A50" s="219" t="s">
        <v>30</v>
      </c>
      <c r="C50">
        <f>B7+B13+B14+B20+B21+B34+B27+B28+B35</f>
        <v>113</v>
      </c>
      <c r="E50">
        <f>D10+D11+D17+D18+D24+D25+D31+D32</f>
        <v>111</v>
      </c>
      <c r="G50">
        <f>F10+F11+F17+F18+F24+F25+F31+F32</f>
        <v>99</v>
      </c>
      <c r="I50" s="219">
        <f>H7+H8+H14+H15+H21+H22+H28+H29+H35+H36</f>
        <v>144</v>
      </c>
      <c r="J50" s="219"/>
      <c r="K50">
        <f>J12+J13+J19+J20+J26+J27+J33+J34</f>
        <v>158</v>
      </c>
      <c r="M50">
        <f>L9+L10+L16+L17+L23+L24+L30+L31</f>
        <v>116</v>
      </c>
      <c r="O50">
        <f>N7+N8+N14+N15+N21+N22+N28+N29+N35+N36</f>
        <v>137</v>
      </c>
      <c r="Q50">
        <f>P11+P12+P18+P19+P25+P26+P32+P33</f>
        <v>101</v>
      </c>
      <c r="S50">
        <f>R8+R9+R15+R16+R22+R23+R29+R30+R36</f>
        <v>132</v>
      </c>
      <c r="U50">
        <f>T7+T13+T14+T20+T21+T27+T28+T34+T35</f>
        <v>129</v>
      </c>
      <c r="W50">
        <f>V10+V11+V18+V24+V25+V31+V32</f>
        <v>124</v>
      </c>
      <c r="Y50">
        <f>X8+X9+X15+X16+X22+X23+X29+X30+X36+X37</f>
        <v>95</v>
      </c>
    </row>
    <row r="51" spans="1:26" x14ac:dyDescent="0.2">
      <c r="A51" s="219" t="s">
        <v>31</v>
      </c>
    </row>
    <row r="53" spans="1:26" x14ac:dyDescent="0.2">
      <c r="A53" s="219" t="s">
        <v>30</v>
      </c>
      <c r="C53">
        <f>B8</f>
        <v>0</v>
      </c>
      <c r="E53">
        <v>0</v>
      </c>
      <c r="G53">
        <v>0</v>
      </c>
      <c r="I53">
        <f>H16</f>
        <v>29</v>
      </c>
      <c r="K53">
        <f>J7+J14+J24+J25+J35</f>
        <v>140</v>
      </c>
      <c r="M53">
        <v>0</v>
      </c>
      <c r="O53">
        <f>N20</f>
        <v>17</v>
      </c>
      <c r="Q53">
        <f>P20+P21</f>
        <v>69</v>
      </c>
      <c r="S53">
        <v>0</v>
      </c>
      <c r="U53">
        <f>T36+T37</f>
        <v>126</v>
      </c>
      <c r="W53">
        <f>V7+V17</f>
        <v>62</v>
      </c>
      <c r="Y53">
        <f>X28+X31+X32+X33+X34+X35</f>
        <v>22</v>
      </c>
    </row>
    <row r="54" spans="1:26" ht="13.5" thickBot="1" x14ac:dyDescent="0.25">
      <c r="A54" s="219" t="s">
        <v>29</v>
      </c>
      <c r="G54" s="220"/>
      <c r="I54" s="220"/>
      <c r="K54" s="220"/>
      <c r="M54" s="220"/>
      <c r="Q54" s="220"/>
      <c r="S54" s="220"/>
      <c r="U54" s="220"/>
      <c r="W54" s="220"/>
    </row>
    <row r="55" spans="1:26" ht="13.5" thickTop="1" x14ac:dyDescent="0.2">
      <c r="C55" s="221"/>
      <c r="E55" s="221"/>
      <c r="O55" s="221"/>
      <c r="Y55" s="221"/>
    </row>
    <row r="56" spans="1:26" x14ac:dyDescent="0.2">
      <c r="A56" t="s">
        <v>4</v>
      </c>
      <c r="C56" s="125">
        <f>SUM(C44:C54)</f>
        <v>868</v>
      </c>
      <c r="E56" s="125">
        <f>SUM(E44:E54)</f>
        <v>719</v>
      </c>
      <c r="G56" s="125">
        <f>SUM(G44:G54)</f>
        <v>791</v>
      </c>
      <c r="I56" s="125">
        <f>SUM(I44:I54)</f>
        <v>757</v>
      </c>
      <c r="K56" s="125">
        <f>SUM(K44:K54)</f>
        <v>914</v>
      </c>
      <c r="M56" s="125">
        <f>SUM(M44:M54)</f>
        <v>937</v>
      </c>
      <c r="N56" s="125"/>
      <c r="O56" s="125">
        <f>SUM(O44:O54)</f>
        <v>887</v>
      </c>
      <c r="Q56" s="125">
        <f>SUM(Q44:Q54)</f>
        <v>930</v>
      </c>
      <c r="S56" s="125">
        <f>SUM(S44:S54)</f>
        <v>979</v>
      </c>
      <c r="U56" s="125">
        <f>SUM(U44:U53)</f>
        <v>1171</v>
      </c>
      <c r="V56" s="125"/>
      <c r="W56" s="125">
        <f>SUM(W44:W53)</f>
        <v>1107</v>
      </c>
      <c r="X56" s="125"/>
      <c r="Y56" s="125">
        <f>SUM(Y44:Y53)</f>
        <v>638</v>
      </c>
      <c r="Z56" s="222"/>
    </row>
    <row r="58" spans="1:26" x14ac:dyDescent="0.2">
      <c r="Z58">
        <f>SUM(C56:Y56)</f>
        <v>10698</v>
      </c>
    </row>
  </sheetData>
  <mergeCells count="1">
    <mergeCell ref="A1:Z1"/>
  </mergeCells>
  <pageMargins left="0.78740157499999996" right="0.78740157499999996" top="0.984251969" bottom="0.984251969" header="0.4921259845" footer="0.4921259845"/>
  <pageSetup paperSize="9" scale="5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F922F-91E2-424D-BDF4-55F48D4594DE}">
  <sheetPr>
    <pageSetUpPr fitToPage="1"/>
  </sheetPr>
  <dimension ref="A2:N9"/>
  <sheetViews>
    <sheetView workbookViewId="0">
      <selection activeCell="F6" sqref="F6"/>
    </sheetView>
  </sheetViews>
  <sheetFormatPr baseColWidth="10" defaultColWidth="13.5703125" defaultRowHeight="24.75" customHeight="1" x14ac:dyDescent="0.2"/>
  <cols>
    <col min="12" max="14" width="13.5703125" style="234"/>
  </cols>
  <sheetData>
    <row r="2" spans="1:10" ht="24.75" customHeight="1" x14ac:dyDescent="0.25">
      <c r="A2" s="442" t="s">
        <v>166</v>
      </c>
      <c r="B2" s="442"/>
      <c r="C2" s="442"/>
      <c r="D2" s="442"/>
      <c r="E2" s="442"/>
      <c r="F2" s="442"/>
      <c r="G2" s="442"/>
      <c r="H2" s="442"/>
      <c r="I2" s="442"/>
      <c r="J2" s="442"/>
    </row>
    <row r="3" spans="1:10" ht="24.75" customHeight="1" x14ac:dyDescent="0.25">
      <c r="B3" s="443" t="s">
        <v>2</v>
      </c>
      <c r="C3" s="443"/>
      <c r="D3" s="443"/>
      <c r="E3" s="443" t="s">
        <v>38</v>
      </c>
      <c r="F3" s="443"/>
      <c r="G3" s="443"/>
      <c r="H3" s="443" t="s">
        <v>37</v>
      </c>
      <c r="I3" s="443"/>
      <c r="J3" s="443"/>
    </row>
    <row r="4" spans="1:10" ht="31.5" customHeight="1" x14ac:dyDescent="0.2">
      <c r="B4" s="239" t="s">
        <v>34</v>
      </c>
      <c r="C4" s="239" t="s">
        <v>35</v>
      </c>
      <c r="D4" s="240" t="s">
        <v>36</v>
      </c>
      <c r="E4" s="239" t="s">
        <v>34</v>
      </c>
      <c r="F4" s="239" t="s">
        <v>35</v>
      </c>
      <c r="G4" s="240" t="s">
        <v>36</v>
      </c>
      <c r="H4" s="239" t="s">
        <v>34</v>
      </c>
      <c r="I4" s="239" t="s">
        <v>35</v>
      </c>
      <c r="J4" s="240" t="s">
        <v>36</v>
      </c>
    </row>
    <row r="5" spans="1:10" ht="24.75" customHeight="1" x14ac:dyDescent="0.2">
      <c r="A5" s="235" t="s">
        <v>3</v>
      </c>
      <c r="B5" s="405">
        <v>3400</v>
      </c>
      <c r="C5" s="405">
        <v>77110</v>
      </c>
      <c r="D5" s="418">
        <f t="shared" ref="D5:D8" si="0">C5/B5</f>
        <v>22.679411764705883</v>
      </c>
      <c r="E5" s="405">
        <v>15767</v>
      </c>
      <c r="F5" s="405">
        <v>415419</v>
      </c>
      <c r="G5" s="236">
        <f t="shared" ref="G5:G8" si="1">F5/E5</f>
        <v>26.347371091520262</v>
      </c>
      <c r="H5" s="237">
        <f>+B5+E5</f>
        <v>19167</v>
      </c>
      <c r="I5" s="237">
        <f>+C5+F5</f>
        <v>492529</v>
      </c>
      <c r="J5" s="236">
        <f t="shared" ref="J5:J8" si="2">I5/H5</f>
        <v>25.696718317942295</v>
      </c>
    </row>
    <row r="6" spans="1:10" ht="24.75" customHeight="1" x14ac:dyDescent="0.2">
      <c r="A6" s="235" t="s">
        <v>5</v>
      </c>
      <c r="B6" s="405">
        <v>3553</v>
      </c>
      <c r="C6" s="405">
        <v>81898</v>
      </c>
      <c r="D6" s="236">
        <f t="shared" si="0"/>
        <v>23.050379960596679</v>
      </c>
      <c r="E6" s="405">
        <v>14622</v>
      </c>
      <c r="F6" s="405">
        <v>389881</v>
      </c>
      <c r="G6" s="236">
        <f t="shared" si="1"/>
        <v>26.663999452879224</v>
      </c>
      <c r="H6" s="237">
        <f t="shared" ref="H6:I8" si="3">+B6+E6</f>
        <v>18175</v>
      </c>
      <c r="I6" s="237">
        <f t="shared" si="3"/>
        <v>471779</v>
      </c>
      <c r="J6" s="236">
        <f t="shared" si="2"/>
        <v>25.957579092159559</v>
      </c>
    </row>
    <row r="7" spans="1:10" ht="24.75" customHeight="1" x14ac:dyDescent="0.2">
      <c r="A7" s="235" t="s">
        <v>6</v>
      </c>
      <c r="B7" s="405">
        <v>3708</v>
      </c>
      <c r="C7" s="405">
        <v>85485</v>
      </c>
      <c r="D7" s="236">
        <f t="shared" si="0"/>
        <v>23.0542071197411</v>
      </c>
      <c r="E7" s="405">
        <v>14194</v>
      </c>
      <c r="F7" s="405">
        <v>379778</v>
      </c>
      <c r="G7" s="236">
        <f t="shared" si="1"/>
        <v>26.756235028885445</v>
      </c>
      <c r="H7" s="237">
        <f t="shared" si="3"/>
        <v>17902</v>
      </c>
      <c r="I7" s="237">
        <f t="shared" si="3"/>
        <v>465263</v>
      </c>
      <c r="J7" s="236">
        <f t="shared" si="2"/>
        <v>25.989442520388785</v>
      </c>
    </row>
    <row r="8" spans="1:10" ht="24.75" customHeight="1" x14ac:dyDescent="0.2">
      <c r="A8" s="235" t="s">
        <v>7</v>
      </c>
      <c r="B8" s="405">
        <v>3788</v>
      </c>
      <c r="C8" s="405">
        <v>87451</v>
      </c>
      <c r="D8" s="236">
        <f t="shared" si="0"/>
        <v>23.086325237592398</v>
      </c>
      <c r="E8" s="405">
        <v>15097</v>
      </c>
      <c r="F8" s="405">
        <v>401899</v>
      </c>
      <c r="G8" s="236">
        <f t="shared" si="1"/>
        <v>26.621116778167849</v>
      </c>
      <c r="H8" s="237">
        <f>+B8+E8</f>
        <v>18885</v>
      </c>
      <c r="I8" s="237">
        <f t="shared" si="3"/>
        <v>489350</v>
      </c>
      <c r="J8" s="236">
        <f t="shared" si="2"/>
        <v>25.912099549907335</v>
      </c>
    </row>
    <row r="9" spans="1:10" ht="24.75" customHeight="1" x14ac:dyDescent="0.2">
      <c r="A9" s="235" t="s">
        <v>4</v>
      </c>
      <c r="B9" s="238">
        <f>SUM(B5:B8)</f>
        <v>14449</v>
      </c>
      <c r="C9" s="238">
        <f>SUM(C5:C8)</f>
        <v>331944</v>
      </c>
      <c r="D9" s="241">
        <f>C9/B9</f>
        <v>22.973492975292409</v>
      </c>
      <c r="E9" s="238">
        <f>SUM(E5:E8)</f>
        <v>59680</v>
      </c>
      <c r="F9" s="238">
        <f>SUM(F5:F8)</f>
        <v>1586977</v>
      </c>
      <c r="G9" s="242">
        <f>F9/E9</f>
        <v>26.591437667560321</v>
      </c>
      <c r="H9" s="238">
        <f>SUM(H5:H8)</f>
        <v>74129</v>
      </c>
      <c r="I9" s="238">
        <f>SUM(I5:I8)</f>
        <v>1918921</v>
      </c>
      <c r="J9" s="242">
        <f>I9/H9</f>
        <v>25.886238853889839</v>
      </c>
    </row>
  </sheetData>
  <mergeCells count="4">
    <mergeCell ref="A2:J2"/>
    <mergeCell ref="B3:D3"/>
    <mergeCell ref="E3:G3"/>
    <mergeCell ref="H3:J3"/>
  </mergeCells>
  <pageMargins left="0.70866141732283472" right="0.70866141732283472" top="0.74803149606299213" bottom="0.74803149606299213" header="0.31496062992125984" footer="0.31496062992125984"/>
  <pageSetup paperSize="9" scale="98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3C9D-10F2-4193-8F75-2D5FB0F5EF4A}">
  <sheetPr>
    <pageSetUpPr fitToPage="1"/>
  </sheetPr>
  <dimension ref="A2:N17"/>
  <sheetViews>
    <sheetView workbookViewId="0">
      <selection activeCell="K20" sqref="K20"/>
    </sheetView>
  </sheetViews>
  <sheetFormatPr baseColWidth="10" defaultColWidth="13.5703125" defaultRowHeight="24.75" customHeight="1" x14ac:dyDescent="0.2"/>
  <cols>
    <col min="12" max="14" width="13.5703125" style="234"/>
  </cols>
  <sheetData>
    <row r="2" spans="1:10" ht="24.75" customHeight="1" x14ac:dyDescent="0.25">
      <c r="A2" s="442" t="s">
        <v>33</v>
      </c>
      <c r="B2" s="442"/>
      <c r="C2" s="442"/>
      <c r="D2" s="442"/>
      <c r="E2" s="442"/>
      <c r="F2" s="442"/>
      <c r="G2" s="442"/>
      <c r="H2" s="442"/>
      <c r="I2" s="442"/>
      <c r="J2" s="442"/>
    </row>
    <row r="3" spans="1:10" ht="24.75" customHeight="1" x14ac:dyDescent="0.25">
      <c r="B3" s="443" t="s">
        <v>2</v>
      </c>
      <c r="C3" s="443"/>
      <c r="D3" s="443"/>
      <c r="E3" s="443" t="s">
        <v>38</v>
      </c>
      <c r="F3" s="443"/>
      <c r="G3" s="443"/>
      <c r="H3" s="443" t="s">
        <v>37</v>
      </c>
      <c r="I3" s="443"/>
      <c r="J3" s="443"/>
    </row>
    <row r="4" spans="1:10" ht="31.5" customHeight="1" x14ac:dyDescent="0.2">
      <c r="B4" s="239" t="s">
        <v>34</v>
      </c>
      <c r="C4" s="239" t="s">
        <v>35</v>
      </c>
      <c r="D4" s="240" t="s">
        <v>36</v>
      </c>
      <c r="E4" s="239" t="s">
        <v>34</v>
      </c>
      <c r="F4" s="239" t="s">
        <v>35</v>
      </c>
      <c r="G4" s="240" t="s">
        <v>36</v>
      </c>
      <c r="H4" s="239" t="s">
        <v>34</v>
      </c>
      <c r="I4" s="239" t="s">
        <v>35</v>
      </c>
      <c r="J4" s="240" t="s">
        <v>36</v>
      </c>
    </row>
    <row r="5" spans="1:10" ht="24.75" customHeight="1" x14ac:dyDescent="0.2">
      <c r="A5" s="235" t="s">
        <v>3</v>
      </c>
      <c r="B5" s="243">
        <v>2897</v>
      </c>
      <c r="C5" s="243">
        <v>66140</v>
      </c>
      <c r="D5" s="236">
        <f t="shared" ref="D5:D16" si="0">C5/B5</f>
        <v>22.830514325163964</v>
      </c>
      <c r="E5" s="237">
        <v>14843</v>
      </c>
      <c r="F5" s="237">
        <v>382004</v>
      </c>
      <c r="G5" s="236">
        <f t="shared" ref="G5:G16" si="1">F5/E5</f>
        <v>25.736306676547869</v>
      </c>
      <c r="H5" s="237">
        <f>+B5+E5</f>
        <v>17740</v>
      </c>
      <c r="I5" s="237">
        <f>+C5+F5</f>
        <v>448144</v>
      </c>
      <c r="J5" s="236">
        <f t="shared" ref="J5:J16" si="2">I5/H5</f>
        <v>25.261781285231116</v>
      </c>
    </row>
    <row r="6" spans="1:10" ht="24.75" customHeight="1" x14ac:dyDescent="0.2">
      <c r="A6" s="235" t="s">
        <v>5</v>
      </c>
      <c r="B6" s="243">
        <v>3172</v>
      </c>
      <c r="C6" s="243">
        <v>72941</v>
      </c>
      <c r="D6" s="236">
        <f t="shared" si="0"/>
        <v>22.995271122320304</v>
      </c>
      <c r="E6" s="237">
        <v>13872</v>
      </c>
      <c r="F6" s="237">
        <v>364044</v>
      </c>
      <c r="G6" s="236">
        <f t="shared" si="1"/>
        <v>26.243079584775085</v>
      </c>
      <c r="H6" s="237">
        <f t="shared" ref="H6:H16" si="3">+B6+E6</f>
        <v>17044</v>
      </c>
      <c r="I6" s="237">
        <f t="shared" ref="I6:I16" si="4">+C6+F6</f>
        <v>436985</v>
      </c>
      <c r="J6" s="236">
        <f t="shared" si="2"/>
        <v>25.638641164046</v>
      </c>
    </row>
    <row r="7" spans="1:10" ht="24.75" customHeight="1" x14ac:dyDescent="0.2">
      <c r="A7" s="235" t="s">
        <v>6</v>
      </c>
      <c r="B7" s="243">
        <v>3678</v>
      </c>
      <c r="C7" s="243">
        <v>85978</v>
      </c>
      <c r="D7" s="236">
        <f t="shared" si="0"/>
        <v>23.376291462751496</v>
      </c>
      <c r="E7" s="237">
        <v>14082</v>
      </c>
      <c r="F7" s="237">
        <v>369642</v>
      </c>
      <c r="G7" s="236">
        <f t="shared" si="1"/>
        <v>26.249254367277377</v>
      </c>
      <c r="H7" s="237">
        <f t="shared" si="3"/>
        <v>17760</v>
      </c>
      <c r="I7" s="237">
        <f t="shared" si="4"/>
        <v>455620</v>
      </c>
      <c r="J7" s="236">
        <f t="shared" si="2"/>
        <v>25.65427927927928</v>
      </c>
    </row>
    <row r="8" spans="1:10" ht="24.75" customHeight="1" x14ac:dyDescent="0.2">
      <c r="A8" s="235" t="s">
        <v>7</v>
      </c>
      <c r="B8" s="243">
        <v>3121</v>
      </c>
      <c r="C8" s="243">
        <v>72617</v>
      </c>
      <c r="D8" s="236">
        <f t="shared" si="0"/>
        <v>23.267222044216599</v>
      </c>
      <c r="E8" s="237">
        <v>13818</v>
      </c>
      <c r="F8" s="237">
        <v>367499</v>
      </c>
      <c r="G8" s="236">
        <f t="shared" si="1"/>
        <v>26.595672311477781</v>
      </c>
      <c r="H8" s="237">
        <f t="shared" si="3"/>
        <v>16939</v>
      </c>
      <c r="I8" s="237">
        <f t="shared" si="4"/>
        <v>440116</v>
      </c>
      <c r="J8" s="236">
        <f t="shared" si="2"/>
        <v>25.98240746206978</v>
      </c>
    </row>
    <row r="9" spans="1:10" ht="24.75" customHeight="1" x14ac:dyDescent="0.2">
      <c r="A9" s="235" t="s">
        <v>8</v>
      </c>
      <c r="B9" s="243">
        <v>2878</v>
      </c>
      <c r="C9" s="243">
        <v>65040</v>
      </c>
      <c r="D9" s="236">
        <f t="shared" si="0"/>
        <v>22.599027102154274</v>
      </c>
      <c r="E9" s="237">
        <v>12014</v>
      </c>
      <c r="F9" s="237">
        <v>317829</v>
      </c>
      <c r="G9" s="236">
        <f t="shared" si="1"/>
        <v>26.454885966372565</v>
      </c>
      <c r="H9" s="237">
        <f t="shared" si="3"/>
        <v>14892</v>
      </c>
      <c r="I9" s="237">
        <f t="shared" si="4"/>
        <v>382869</v>
      </c>
      <c r="J9" s="236">
        <f t="shared" si="2"/>
        <v>25.709709911361806</v>
      </c>
    </row>
    <row r="10" spans="1:10" ht="24.75" customHeight="1" x14ac:dyDescent="0.2">
      <c r="A10" s="235" t="s">
        <v>9</v>
      </c>
      <c r="B10" s="243">
        <v>4150</v>
      </c>
      <c r="C10" s="243">
        <v>95287</v>
      </c>
      <c r="D10" s="236">
        <f t="shared" si="0"/>
        <v>22.960722891566267</v>
      </c>
      <c r="E10" s="237">
        <v>13379</v>
      </c>
      <c r="F10" s="237">
        <v>367202</v>
      </c>
      <c r="G10" s="236">
        <f t="shared" si="1"/>
        <v>27.446146946707525</v>
      </c>
      <c r="H10" s="237">
        <f t="shared" si="3"/>
        <v>17529</v>
      </c>
      <c r="I10" s="237">
        <f t="shared" si="4"/>
        <v>462489</v>
      </c>
      <c r="J10" s="236">
        <f t="shared" si="2"/>
        <v>26.384220434708197</v>
      </c>
    </row>
    <row r="11" spans="1:10" ht="24.75" customHeight="1" x14ac:dyDescent="0.2">
      <c r="A11" s="235" t="s">
        <v>10</v>
      </c>
      <c r="B11" s="243">
        <v>3987</v>
      </c>
      <c r="C11" s="243">
        <v>88740</v>
      </c>
      <c r="D11" s="236">
        <f t="shared" si="0"/>
        <v>22.257336343115124</v>
      </c>
      <c r="E11" s="237">
        <v>13357</v>
      </c>
      <c r="F11" s="237">
        <v>364324</v>
      </c>
      <c r="G11" s="236">
        <f t="shared" si="1"/>
        <v>27.275885303586136</v>
      </c>
      <c r="H11" s="237">
        <f t="shared" si="3"/>
        <v>17344</v>
      </c>
      <c r="I11" s="237">
        <f t="shared" si="4"/>
        <v>453064</v>
      </c>
      <c r="J11" s="236">
        <f t="shared" si="2"/>
        <v>26.122232472324722</v>
      </c>
    </row>
    <row r="12" spans="1:10" ht="24.75" customHeight="1" x14ac:dyDescent="0.2">
      <c r="A12" s="235" t="s">
        <v>11</v>
      </c>
      <c r="B12" s="243">
        <v>2487</v>
      </c>
      <c r="C12" s="243">
        <v>56127</v>
      </c>
      <c r="D12" s="236">
        <f t="shared" si="0"/>
        <v>22.568154402895054</v>
      </c>
      <c r="E12" s="237">
        <v>9944</v>
      </c>
      <c r="F12" s="237">
        <v>260530</v>
      </c>
      <c r="G12" s="236">
        <f t="shared" si="1"/>
        <v>26.199718423169749</v>
      </c>
      <c r="H12" s="237">
        <f t="shared" si="3"/>
        <v>12431</v>
      </c>
      <c r="I12" s="237">
        <f t="shared" si="4"/>
        <v>316657</v>
      </c>
      <c r="J12" s="236">
        <f t="shared" si="2"/>
        <v>25.473171908937335</v>
      </c>
    </row>
    <row r="13" spans="1:10" ht="24.75" customHeight="1" x14ac:dyDescent="0.2">
      <c r="A13" s="235" t="s">
        <v>12</v>
      </c>
      <c r="B13" s="243">
        <v>3706</v>
      </c>
      <c r="C13" s="243">
        <v>83933</v>
      </c>
      <c r="D13" s="236">
        <f t="shared" si="0"/>
        <v>22.647868321640583</v>
      </c>
      <c r="E13" s="237">
        <v>14053</v>
      </c>
      <c r="F13" s="237">
        <v>370463</v>
      </c>
      <c r="G13" s="236">
        <f t="shared" si="1"/>
        <v>26.36184444602576</v>
      </c>
      <c r="H13" s="237">
        <f t="shared" si="3"/>
        <v>17759</v>
      </c>
      <c r="I13" s="237">
        <f t="shared" si="4"/>
        <v>454396</v>
      </c>
      <c r="J13" s="236">
        <f t="shared" si="2"/>
        <v>25.586801058618164</v>
      </c>
    </row>
    <row r="14" spans="1:10" ht="24.75" customHeight="1" x14ac:dyDescent="0.2">
      <c r="A14" s="235" t="s">
        <v>13</v>
      </c>
      <c r="B14" s="243">
        <v>3758</v>
      </c>
      <c r="C14" s="243">
        <v>81708</v>
      </c>
      <c r="D14" s="236">
        <f t="shared" si="0"/>
        <v>21.74241617881852</v>
      </c>
      <c r="E14" s="237">
        <v>14477</v>
      </c>
      <c r="F14" s="237">
        <v>387486</v>
      </c>
      <c r="G14" s="236">
        <f t="shared" si="1"/>
        <v>26.765628237894592</v>
      </c>
      <c r="H14" s="237">
        <f t="shared" si="3"/>
        <v>18235</v>
      </c>
      <c r="I14" s="237">
        <f t="shared" si="4"/>
        <v>469194</v>
      </c>
      <c r="J14" s="236">
        <f t="shared" si="2"/>
        <v>25.730408554976695</v>
      </c>
    </row>
    <row r="15" spans="1:10" ht="24.75" customHeight="1" x14ac:dyDescent="0.2">
      <c r="A15" s="235" t="s">
        <v>14</v>
      </c>
      <c r="B15" s="243">
        <v>3328</v>
      </c>
      <c r="C15" s="276">
        <v>77289</v>
      </c>
      <c r="D15" s="236">
        <f>C15/B15</f>
        <v>23.223858173076923</v>
      </c>
      <c r="E15" s="237">
        <v>13517</v>
      </c>
      <c r="F15" s="237">
        <v>361182</v>
      </c>
      <c r="G15" s="236">
        <f>F15/E15</f>
        <v>26.720574091884295</v>
      </c>
      <c r="H15" s="237">
        <f>+B15+E15</f>
        <v>16845</v>
      </c>
      <c r="I15" s="237">
        <f>+C15+F15</f>
        <v>438471</v>
      </c>
      <c r="J15" s="236">
        <f>I15/H15</f>
        <v>26.02974176313446</v>
      </c>
    </row>
    <row r="16" spans="1:10" ht="24.75" customHeight="1" x14ac:dyDescent="0.2">
      <c r="A16" s="235" t="s">
        <v>15</v>
      </c>
      <c r="B16" s="243">
        <v>2306</v>
      </c>
      <c r="C16" s="243">
        <v>53123</v>
      </c>
      <c r="D16" s="236">
        <f t="shared" si="0"/>
        <v>23.036860364267127</v>
      </c>
      <c r="E16" s="237">
        <v>9515</v>
      </c>
      <c r="F16" s="237">
        <v>239063</v>
      </c>
      <c r="G16" s="236">
        <f t="shared" si="1"/>
        <v>25.12485549132948</v>
      </c>
      <c r="H16" s="237">
        <f t="shared" si="3"/>
        <v>11821</v>
      </c>
      <c r="I16" s="237">
        <f t="shared" si="4"/>
        <v>292186</v>
      </c>
      <c r="J16" s="236">
        <f t="shared" si="2"/>
        <v>24.717536587429151</v>
      </c>
    </row>
    <row r="17" spans="1:10" ht="24.75" customHeight="1" x14ac:dyDescent="0.2">
      <c r="A17" s="235" t="s">
        <v>4</v>
      </c>
      <c r="B17" s="238">
        <f>SUM(B5:B16)</f>
        <v>39468</v>
      </c>
      <c r="C17" s="238">
        <f>SUM(C5:C16)</f>
        <v>898923</v>
      </c>
      <c r="D17" s="241">
        <f>C17/B17</f>
        <v>22.775995743387046</v>
      </c>
      <c r="E17" s="238">
        <f>SUM(E5:E16)</f>
        <v>156871</v>
      </c>
      <c r="F17" s="238">
        <f>SUM(F5:F16)</f>
        <v>4151268</v>
      </c>
      <c r="G17" s="242">
        <f>F17/E17</f>
        <v>26.462940887735783</v>
      </c>
      <c r="H17" s="238">
        <f>SUM(H5:H16)</f>
        <v>196339</v>
      </c>
      <c r="I17" s="238">
        <f>SUM(I5:I16)</f>
        <v>5050191</v>
      </c>
      <c r="J17" s="242">
        <f>I17/H17</f>
        <v>25.721792410066264</v>
      </c>
    </row>
  </sheetData>
  <mergeCells count="4">
    <mergeCell ref="A2:J2"/>
    <mergeCell ref="B3:D3"/>
    <mergeCell ref="E3:G3"/>
    <mergeCell ref="H3:J3"/>
  </mergeCells>
  <pageMargins left="0.70866141732283472" right="0.70866141732283472" top="0.74803149606299213" bottom="0.74803149606299213" header="0.31496062992125984" footer="0.31496062992125984"/>
  <pageSetup paperSize="9" scale="9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11166-6D66-4907-B7E8-0700DB430E4B}">
  <sheetPr>
    <pageSetUpPr fitToPage="1"/>
  </sheetPr>
  <dimension ref="A2:J17"/>
  <sheetViews>
    <sheetView workbookViewId="0">
      <selection activeCell="N12" sqref="M12:N12"/>
    </sheetView>
  </sheetViews>
  <sheetFormatPr baseColWidth="10" defaultColWidth="13.5703125" defaultRowHeight="24.75" customHeight="1" x14ac:dyDescent="0.2"/>
  <cols>
    <col min="1" max="16384" width="13.5703125" style="72"/>
  </cols>
  <sheetData>
    <row r="2" spans="1:10" ht="24.75" customHeight="1" x14ac:dyDescent="0.25">
      <c r="A2" s="444" t="s">
        <v>39</v>
      </c>
      <c r="B2" s="444"/>
      <c r="C2" s="444"/>
      <c r="D2" s="444"/>
      <c r="E2" s="444"/>
      <c r="F2" s="444"/>
      <c r="G2" s="444"/>
      <c r="H2" s="444"/>
      <c r="I2" s="444"/>
      <c r="J2" s="444"/>
    </row>
    <row r="3" spans="1:10" ht="24.75" customHeight="1" x14ac:dyDescent="0.25">
      <c r="B3" s="443" t="s">
        <v>2</v>
      </c>
      <c r="C3" s="443"/>
      <c r="D3" s="443"/>
      <c r="E3" s="443" t="s">
        <v>38</v>
      </c>
      <c r="F3" s="443"/>
      <c r="G3" s="443"/>
      <c r="H3" s="443" t="s">
        <v>37</v>
      </c>
      <c r="I3" s="443"/>
      <c r="J3" s="443"/>
    </row>
    <row r="4" spans="1:10" ht="31.5" customHeight="1" x14ac:dyDescent="0.2">
      <c r="B4" s="244" t="s">
        <v>34</v>
      </c>
      <c r="C4" s="244" t="s">
        <v>35</v>
      </c>
      <c r="D4" s="245" t="s">
        <v>36</v>
      </c>
      <c r="E4" s="244" t="s">
        <v>34</v>
      </c>
      <c r="F4" s="244" t="s">
        <v>35</v>
      </c>
      <c r="G4" s="245" t="s">
        <v>36</v>
      </c>
      <c r="H4" s="244" t="s">
        <v>34</v>
      </c>
      <c r="I4" s="244" t="s">
        <v>35</v>
      </c>
      <c r="J4" s="245" t="s">
        <v>36</v>
      </c>
    </row>
    <row r="5" spans="1:10" ht="24.75" customHeight="1" x14ac:dyDescent="0.2">
      <c r="A5" s="249" t="s">
        <v>3</v>
      </c>
      <c r="B5" s="250">
        <v>2956</v>
      </c>
      <c r="C5" s="250">
        <v>68144</v>
      </c>
      <c r="D5" s="246">
        <f t="shared" ref="D5:D16" si="0">C5/B5</f>
        <v>23.052774018944518</v>
      </c>
      <c r="E5" s="247">
        <v>14967</v>
      </c>
      <c r="F5" s="247">
        <v>381506</v>
      </c>
      <c r="G5" s="246">
        <f t="shared" ref="G5:G16" si="1">F5/E5</f>
        <v>25.489810917351505</v>
      </c>
      <c r="H5" s="247">
        <f>B5+E5</f>
        <v>17923</v>
      </c>
      <c r="I5" s="247">
        <f>C5+F5</f>
        <v>449650</v>
      </c>
      <c r="J5" s="246">
        <f t="shared" ref="J5:J16" si="2">I5/H5</f>
        <v>25.08787591363053</v>
      </c>
    </row>
    <row r="6" spans="1:10" ht="24.75" customHeight="1" x14ac:dyDescent="0.2">
      <c r="A6" s="249" t="s">
        <v>5</v>
      </c>
      <c r="B6" s="250">
        <v>2851</v>
      </c>
      <c r="C6" s="250">
        <v>66884</v>
      </c>
      <c r="D6" s="246">
        <f t="shared" si="0"/>
        <v>23.459838653104175</v>
      </c>
      <c r="E6" s="247">
        <v>12695</v>
      </c>
      <c r="F6" s="247">
        <v>332731</v>
      </c>
      <c r="G6" s="246">
        <f t="shared" si="1"/>
        <v>26.209610082709727</v>
      </c>
      <c r="H6" s="247">
        <f t="shared" ref="H6:H16" si="3">B6+E6</f>
        <v>15546</v>
      </c>
      <c r="I6" s="247">
        <f t="shared" ref="I6:I16" si="4">C6+F6</f>
        <v>399615</v>
      </c>
      <c r="J6" s="246">
        <f t="shared" si="2"/>
        <v>25.705326128907757</v>
      </c>
    </row>
    <row r="7" spans="1:10" ht="24.75" customHeight="1" x14ac:dyDescent="0.2">
      <c r="A7" s="249" t="s">
        <v>6</v>
      </c>
      <c r="B7" s="250">
        <v>3823</v>
      </c>
      <c r="C7" s="250">
        <v>87276</v>
      </c>
      <c r="D7" s="246">
        <f t="shared" si="0"/>
        <v>22.829191734240126</v>
      </c>
      <c r="E7" s="247">
        <v>14964</v>
      </c>
      <c r="F7" s="247">
        <v>387719</v>
      </c>
      <c r="G7" s="246">
        <f t="shared" si="1"/>
        <v>25.910117615610798</v>
      </c>
      <c r="H7" s="247">
        <f t="shared" si="3"/>
        <v>18787</v>
      </c>
      <c r="I7" s="247">
        <f t="shared" si="4"/>
        <v>474995</v>
      </c>
      <c r="J7" s="246">
        <f t="shared" si="2"/>
        <v>25.283174535583115</v>
      </c>
    </row>
    <row r="8" spans="1:10" ht="24.75" customHeight="1" x14ac:dyDescent="0.2">
      <c r="A8" s="249" t="s">
        <v>7</v>
      </c>
      <c r="B8" s="250">
        <v>2715</v>
      </c>
      <c r="C8" s="250">
        <v>63211</v>
      </c>
      <c r="D8" s="246">
        <f t="shared" si="0"/>
        <v>23.282136279926334</v>
      </c>
      <c r="E8" s="247">
        <v>10958</v>
      </c>
      <c r="F8" s="247">
        <v>284880</v>
      </c>
      <c r="G8" s="246">
        <f t="shared" si="1"/>
        <v>25.997444789195107</v>
      </c>
      <c r="H8" s="247">
        <f t="shared" si="3"/>
        <v>13673</v>
      </c>
      <c r="I8" s="247">
        <f t="shared" si="4"/>
        <v>348091</v>
      </c>
      <c r="J8" s="246">
        <f t="shared" si="2"/>
        <v>25.458275433335771</v>
      </c>
    </row>
    <row r="9" spans="1:10" ht="24.75" customHeight="1" x14ac:dyDescent="0.2">
      <c r="A9" s="249" t="s">
        <v>8</v>
      </c>
      <c r="B9" s="250">
        <v>2987</v>
      </c>
      <c r="C9" s="250">
        <v>69294</v>
      </c>
      <c r="D9" s="246">
        <f t="shared" si="0"/>
        <v>23.198526950117174</v>
      </c>
      <c r="E9" s="247">
        <v>11021</v>
      </c>
      <c r="F9" s="247">
        <v>288733</v>
      </c>
      <c r="G9" s="246">
        <f t="shared" si="1"/>
        <v>26.198439343072316</v>
      </c>
      <c r="H9" s="247">
        <f t="shared" si="3"/>
        <v>14008</v>
      </c>
      <c r="I9" s="247">
        <f t="shared" si="4"/>
        <v>358027</v>
      </c>
      <c r="J9" s="246">
        <f t="shared" si="2"/>
        <v>25.558752141633352</v>
      </c>
    </row>
    <row r="10" spans="1:10" ht="24.75" customHeight="1" x14ac:dyDescent="0.2">
      <c r="A10" s="249" t="s">
        <v>9</v>
      </c>
      <c r="B10" s="250">
        <v>4319</v>
      </c>
      <c r="C10" s="250">
        <v>100548</v>
      </c>
      <c r="D10" s="246">
        <f t="shared" si="0"/>
        <v>23.280388978930308</v>
      </c>
      <c r="E10" s="247">
        <v>13934</v>
      </c>
      <c r="F10" s="247">
        <v>362709</v>
      </c>
      <c r="G10" s="246">
        <f t="shared" si="1"/>
        <v>26.030500932969716</v>
      </c>
      <c r="H10" s="247">
        <f t="shared" si="3"/>
        <v>18253</v>
      </c>
      <c r="I10" s="247">
        <f t="shared" si="4"/>
        <v>463257</v>
      </c>
      <c r="J10" s="246">
        <f t="shared" si="2"/>
        <v>25.3797731879691</v>
      </c>
    </row>
    <row r="11" spans="1:10" ht="24.75" customHeight="1" x14ac:dyDescent="0.2">
      <c r="A11" s="249" t="s">
        <v>10</v>
      </c>
      <c r="B11" s="250">
        <v>2986</v>
      </c>
      <c r="C11" s="250">
        <v>68225</v>
      </c>
      <c r="D11" s="246">
        <f t="shared" si="0"/>
        <v>22.848292029470866</v>
      </c>
      <c r="E11" s="247">
        <v>11491</v>
      </c>
      <c r="F11" s="247">
        <v>299463</v>
      </c>
      <c r="G11" s="246">
        <f t="shared" si="1"/>
        <v>26.060656165694891</v>
      </c>
      <c r="H11" s="247">
        <f t="shared" si="3"/>
        <v>14477</v>
      </c>
      <c r="I11" s="247">
        <f t="shared" si="4"/>
        <v>367688</v>
      </c>
      <c r="J11" s="246">
        <f t="shared" si="2"/>
        <v>25.398079712647647</v>
      </c>
    </row>
    <row r="12" spans="1:10" ht="24.75" customHeight="1" x14ac:dyDescent="0.2">
      <c r="A12" s="249" t="s">
        <v>11</v>
      </c>
      <c r="B12" s="250">
        <v>2425</v>
      </c>
      <c r="C12" s="250">
        <v>54292</v>
      </c>
      <c r="D12" s="246">
        <f t="shared" si="0"/>
        <v>22.388453608247424</v>
      </c>
      <c r="E12" s="247">
        <v>10661</v>
      </c>
      <c r="F12" s="247">
        <v>275640</v>
      </c>
      <c r="G12" s="246">
        <f t="shared" si="1"/>
        <v>25.854985461026171</v>
      </c>
      <c r="H12" s="247">
        <f t="shared" si="3"/>
        <v>13086</v>
      </c>
      <c r="I12" s="247">
        <f t="shared" si="4"/>
        <v>329932</v>
      </c>
      <c r="J12" s="246">
        <f t="shared" si="2"/>
        <v>25.212593611493197</v>
      </c>
    </row>
    <row r="13" spans="1:10" ht="24.75" customHeight="1" x14ac:dyDescent="0.2">
      <c r="A13" s="249" t="s">
        <v>12</v>
      </c>
      <c r="B13" s="250">
        <v>3916</v>
      </c>
      <c r="C13" s="250">
        <v>89888</v>
      </c>
      <c r="D13" s="246">
        <f t="shared" si="0"/>
        <v>22.954034729315627</v>
      </c>
      <c r="E13" s="247">
        <v>12919</v>
      </c>
      <c r="F13" s="247">
        <v>338063</v>
      </c>
      <c r="G13" s="246">
        <f t="shared" si="1"/>
        <v>26.167892251722268</v>
      </c>
      <c r="H13" s="247">
        <f t="shared" si="3"/>
        <v>16835</v>
      </c>
      <c r="I13" s="247">
        <f t="shared" si="4"/>
        <v>427951</v>
      </c>
      <c r="J13" s="246">
        <f t="shared" si="2"/>
        <v>25.420314820314822</v>
      </c>
    </row>
    <row r="14" spans="1:10" ht="24.75" customHeight="1" x14ac:dyDescent="0.2">
      <c r="A14" s="249" t="s">
        <v>13</v>
      </c>
      <c r="B14" s="250">
        <v>3618</v>
      </c>
      <c r="C14" s="250">
        <v>84088</v>
      </c>
      <c r="D14" s="246">
        <f t="shared" si="0"/>
        <v>23.241569928137093</v>
      </c>
      <c r="E14" s="247">
        <v>13008</v>
      </c>
      <c r="F14" s="247">
        <v>339040</v>
      </c>
      <c r="G14" s="246">
        <f t="shared" si="1"/>
        <v>26.063960639606396</v>
      </c>
      <c r="H14" s="247">
        <f t="shared" si="3"/>
        <v>16626</v>
      </c>
      <c r="I14" s="247">
        <f t="shared" si="4"/>
        <v>423128</v>
      </c>
      <c r="J14" s="246">
        <f t="shared" si="2"/>
        <v>25.449777456995069</v>
      </c>
    </row>
    <row r="15" spans="1:10" ht="24.75" customHeight="1" x14ac:dyDescent="0.2">
      <c r="A15" s="249" t="s">
        <v>14</v>
      </c>
      <c r="B15" s="250">
        <v>3289</v>
      </c>
      <c r="C15" s="250">
        <v>78273</v>
      </c>
      <c r="D15" s="246">
        <f t="shared" si="0"/>
        <v>23.798418972332016</v>
      </c>
      <c r="E15" s="247">
        <v>14899</v>
      </c>
      <c r="F15" s="247">
        <v>388438</v>
      </c>
      <c r="G15" s="246">
        <f t="shared" si="1"/>
        <v>26.071414188871735</v>
      </c>
      <c r="H15" s="247">
        <f t="shared" si="3"/>
        <v>18188</v>
      </c>
      <c r="I15" s="247">
        <f t="shared" si="4"/>
        <v>466711</v>
      </c>
      <c r="J15" s="246">
        <f t="shared" si="2"/>
        <v>25.660380470639982</v>
      </c>
    </row>
    <row r="16" spans="1:10" ht="24.75" customHeight="1" x14ac:dyDescent="0.2">
      <c r="A16" s="249" t="s">
        <v>15</v>
      </c>
      <c r="B16" s="250">
        <v>2073</v>
      </c>
      <c r="C16" s="250">
        <v>48108</v>
      </c>
      <c r="D16" s="246">
        <f t="shared" si="0"/>
        <v>23.206946454413892</v>
      </c>
      <c r="E16" s="247">
        <v>9678</v>
      </c>
      <c r="F16" s="247">
        <v>241173</v>
      </c>
      <c r="G16" s="246">
        <f t="shared" si="1"/>
        <v>24.919714817110972</v>
      </c>
      <c r="H16" s="247">
        <f t="shared" si="3"/>
        <v>11751</v>
      </c>
      <c r="I16" s="247">
        <f t="shared" si="4"/>
        <v>289281</v>
      </c>
      <c r="J16" s="246">
        <f t="shared" si="2"/>
        <v>24.617564462598928</v>
      </c>
    </row>
    <row r="17" spans="1:10" ht="24.75" customHeight="1" x14ac:dyDescent="0.2">
      <c r="A17" s="249" t="s">
        <v>4</v>
      </c>
      <c r="B17" s="248">
        <f>SUM(B5:B16)</f>
        <v>37958</v>
      </c>
      <c r="C17" s="248">
        <f>SUM(C5:C16)</f>
        <v>878231</v>
      </c>
      <c r="D17" s="251">
        <f>C17/B17</f>
        <v>23.136914484430161</v>
      </c>
      <c r="E17" s="248">
        <f>SUM(E5:E16)</f>
        <v>151195</v>
      </c>
      <c r="F17" s="248">
        <f>SUM(F5:F16)</f>
        <v>3920095</v>
      </c>
      <c r="G17" s="252">
        <f>F17/E17</f>
        <v>25.927411620754654</v>
      </c>
      <c r="H17" s="248">
        <f>SUM(H5:H16)</f>
        <v>189153</v>
      </c>
      <c r="I17" s="248">
        <f>SUM(I5:I16)</f>
        <v>4798326</v>
      </c>
      <c r="J17" s="252">
        <f>I17/H17</f>
        <v>25.367432713200426</v>
      </c>
    </row>
  </sheetData>
  <mergeCells count="4">
    <mergeCell ref="A2:J2"/>
    <mergeCell ref="B3:D3"/>
    <mergeCell ref="E3:G3"/>
    <mergeCell ref="H3:J3"/>
  </mergeCells>
  <pageMargins left="0.70866141732283472" right="0.70866141732283472" top="0.74803149606299213" bottom="0.74803149606299213" header="0.31496062992125984" footer="0.31496062992125984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18</vt:i4>
      </vt:variant>
    </vt:vector>
  </HeadingPairs>
  <TitlesOfParts>
    <vt:vector size="18" baseType="lpstr">
      <vt:lpstr>H3 SELF SNACK 2025</vt:lpstr>
      <vt:lpstr>H3 SELF SNACK 2024</vt:lpstr>
      <vt:lpstr>H3 SELF SNACK 2023</vt:lpstr>
      <vt:lpstr>SOIRS ET WE 2025</vt:lpstr>
      <vt:lpstr>SOIRS ET WE 2024</vt:lpstr>
      <vt:lpstr>SOIRS ET WE 2023</vt:lpstr>
      <vt:lpstr>MOYENNE PLATEAU 2025</vt:lpstr>
      <vt:lpstr>MOYENNE PLATEAU 2024</vt:lpstr>
      <vt:lpstr>MOYENNE PLATEAU 2023</vt:lpstr>
      <vt:lpstr>SNACK H5 2025</vt:lpstr>
      <vt:lpstr>SNACK H5 2024</vt:lpstr>
      <vt:lpstr>SNACK H5 2023</vt:lpstr>
      <vt:lpstr>CLUB 2025</vt:lpstr>
      <vt:lpstr>CLUB 2024</vt:lpstr>
      <vt:lpstr>CLUB 2023</vt:lpstr>
      <vt:lpstr>CAFE 2025</vt:lpstr>
      <vt:lpstr>CAFE 2024</vt:lpstr>
      <vt:lpstr>CAFE 2023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FRANGIAMONE Calogero 164418</dc:creator>
  <cp:lastModifiedBy>FRANGIAMONE Calogero 164418</cp:lastModifiedBy>
  <cp:lastPrinted>2025-06-18T07:52:19Z</cp:lastPrinted>
  <dcterms:created xsi:type="dcterms:W3CDTF">2025-04-30T11:59:35Z</dcterms:created>
  <dcterms:modified xsi:type="dcterms:W3CDTF">2025-06-18T07:52:54Z</dcterms:modified>
</cp:coreProperties>
</file>